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K-STORAGE\Storage\Administracija\Udzbenici 2026\"/>
    </mc:Choice>
  </mc:AlternateContent>
  <bookViews>
    <workbookView xWindow="-15" yWindow="-15" windowWidth="9600" windowHeight="11760"/>
  </bookViews>
  <sheets>
    <sheet name="АрхиКњига 2025" sheetId="1" r:id="rId1"/>
  </sheets>
  <definedNames>
    <definedName name="_xlnm._FilterDatabase" localSheetId="0" hidden="1">'АрхиКњига 2025'!$B$8:$D$156</definedName>
  </definedNames>
  <calcPr calcId="152511"/>
</workbook>
</file>

<file path=xl/calcChain.xml><?xml version="1.0" encoding="utf-8"?>
<calcChain xmlns="http://schemas.openxmlformats.org/spreadsheetml/2006/main">
  <c r="J155" i="1" l="1"/>
  <c r="H103" i="1" l="1"/>
  <c r="H104" i="1"/>
  <c r="H105" i="1"/>
  <c r="H107" i="1"/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N136" i="1" s="1"/>
  <c r="M137" i="1"/>
  <c r="M138" i="1"/>
  <c r="M139" i="1"/>
  <c r="N139" i="1" s="1"/>
  <c r="M140" i="1"/>
  <c r="M141" i="1"/>
  <c r="M142" i="1"/>
  <c r="M143" i="1"/>
  <c r="M144" i="1"/>
  <c r="N144" i="1" s="1"/>
  <c r="M145" i="1"/>
  <c r="M146" i="1"/>
  <c r="M147" i="1"/>
  <c r="N147" i="1" s="1"/>
  <c r="M148" i="1"/>
  <c r="M149" i="1"/>
  <c r="M150" i="1"/>
  <c r="M151" i="1"/>
  <c r="M152" i="1"/>
  <c r="G147" i="1"/>
  <c r="I147" i="1"/>
  <c r="H147" i="1"/>
  <c r="L147" i="1" s="1"/>
  <c r="I144" i="1"/>
  <c r="H144" i="1"/>
  <c r="L144" i="1" s="1"/>
  <c r="H124" i="1"/>
  <c r="I124" i="1"/>
  <c r="L124" i="1"/>
  <c r="N124" i="1"/>
  <c r="I139" i="1"/>
  <c r="H139" i="1"/>
  <c r="L139" i="1" s="1"/>
  <c r="G135" i="1"/>
  <c r="G133" i="1"/>
  <c r="N135" i="1"/>
  <c r="I135" i="1"/>
  <c r="H135" i="1"/>
  <c r="L135" i="1" s="1"/>
  <c r="N134" i="1"/>
  <c r="I134" i="1"/>
  <c r="H134" i="1"/>
  <c r="L134" i="1" s="1"/>
  <c r="N133" i="1"/>
  <c r="I133" i="1"/>
  <c r="H133" i="1"/>
  <c r="L133" i="1" s="1"/>
  <c r="H136" i="1"/>
  <c r="L136" i="1" s="1"/>
  <c r="I136" i="1"/>
  <c r="H137" i="1"/>
  <c r="I137" i="1"/>
  <c r="L137" i="1"/>
  <c r="N137" i="1"/>
  <c r="H138" i="1"/>
  <c r="I138" i="1"/>
  <c r="L138" i="1"/>
  <c r="N138" i="1"/>
  <c r="G134" i="1" l="1"/>
  <c r="G144" i="1"/>
  <c r="G139" i="1"/>
  <c r="G61" i="1"/>
  <c r="G103" i="1"/>
  <c r="N103" i="1"/>
  <c r="I103" i="1"/>
  <c r="L103" i="1"/>
  <c r="N67" i="1"/>
  <c r="I67" i="1"/>
  <c r="H67" i="1"/>
  <c r="L67" i="1" s="1"/>
  <c r="N66" i="1"/>
  <c r="I66" i="1"/>
  <c r="H66" i="1"/>
  <c r="L66" i="1" s="1"/>
  <c r="N61" i="1"/>
  <c r="I61" i="1"/>
  <c r="H61" i="1"/>
  <c r="L61" i="1" s="1"/>
  <c r="N60" i="1"/>
  <c r="I60" i="1"/>
  <c r="H60" i="1"/>
  <c r="L60" i="1" s="1"/>
  <c r="N59" i="1"/>
  <c r="I59" i="1"/>
  <c r="H59" i="1"/>
  <c r="L59" i="1" s="1"/>
  <c r="N58" i="1"/>
  <c r="I58" i="1"/>
  <c r="H58" i="1"/>
  <c r="L58" i="1" s="1"/>
  <c r="N57" i="1"/>
  <c r="I57" i="1"/>
  <c r="H57" i="1"/>
  <c r="L57" i="1" s="1"/>
  <c r="G60" i="1" l="1"/>
  <c r="G57" i="1"/>
  <c r="G59" i="1"/>
  <c r="G58" i="1"/>
  <c r="G66" i="1"/>
  <c r="G67" i="1"/>
  <c r="N84" i="1"/>
  <c r="N106" i="1"/>
  <c r="N146" i="1"/>
  <c r="N126" i="1"/>
  <c r="L2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68" i="1"/>
  <c r="N69" i="1"/>
  <c r="N70" i="1"/>
  <c r="N71" i="1"/>
  <c r="N72" i="1"/>
  <c r="N73" i="1"/>
  <c r="N74" i="1"/>
  <c r="N62" i="1"/>
  <c r="N63" i="1"/>
  <c r="N64" i="1"/>
  <c r="N65" i="1"/>
  <c r="N75" i="1"/>
  <c r="N76" i="1"/>
  <c r="N77" i="1"/>
  <c r="N78" i="1"/>
  <c r="N79" i="1"/>
  <c r="N80" i="1"/>
  <c r="N81" i="1"/>
  <c r="N82" i="1"/>
  <c r="N83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4" i="1"/>
  <c r="N105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5" i="1"/>
  <c r="N127" i="1"/>
  <c r="N128" i="1"/>
  <c r="N129" i="1"/>
  <c r="N130" i="1"/>
  <c r="N131" i="1"/>
  <c r="N132" i="1"/>
  <c r="N140" i="1"/>
  <c r="N141" i="1"/>
  <c r="N142" i="1"/>
  <c r="N143" i="1"/>
  <c r="N145" i="1"/>
  <c r="N148" i="1"/>
  <c r="N149" i="1"/>
  <c r="N150" i="1"/>
  <c r="N151" i="1"/>
  <c r="N152" i="1"/>
  <c r="M9" i="1"/>
  <c r="N9" i="1" s="1"/>
  <c r="I152" i="1"/>
  <c r="H152" i="1"/>
  <c r="I151" i="1"/>
  <c r="H151" i="1"/>
  <c r="I150" i="1"/>
  <c r="H150" i="1"/>
  <c r="I149" i="1"/>
  <c r="H149" i="1"/>
  <c r="I148" i="1"/>
  <c r="H148" i="1"/>
  <c r="I145" i="1"/>
  <c r="H145" i="1"/>
  <c r="I143" i="1"/>
  <c r="H143" i="1"/>
  <c r="I142" i="1"/>
  <c r="H142" i="1"/>
  <c r="I141" i="1"/>
  <c r="H141" i="1"/>
  <c r="I140" i="1"/>
  <c r="H140" i="1"/>
  <c r="I132" i="1"/>
  <c r="H132" i="1"/>
  <c r="I131" i="1"/>
  <c r="H131" i="1"/>
  <c r="I130" i="1"/>
  <c r="H130" i="1"/>
  <c r="L130" i="1" s="1"/>
  <c r="I129" i="1"/>
  <c r="H129" i="1"/>
  <c r="I128" i="1"/>
  <c r="H128" i="1"/>
  <c r="I127" i="1"/>
  <c r="H127" i="1"/>
  <c r="I125" i="1"/>
  <c r="H125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L117" i="1" s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I105" i="1"/>
  <c r="I104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L89" i="1" s="1"/>
  <c r="I88" i="1"/>
  <c r="H88" i="1"/>
  <c r="I87" i="1"/>
  <c r="H87" i="1"/>
  <c r="I86" i="1"/>
  <c r="H86" i="1"/>
  <c r="I85" i="1"/>
  <c r="H85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65" i="1"/>
  <c r="H65" i="1"/>
  <c r="G65" i="1" s="1"/>
  <c r="I64" i="1"/>
  <c r="H64" i="1"/>
  <c r="G64" i="1" s="1"/>
  <c r="I63" i="1"/>
  <c r="H63" i="1"/>
  <c r="G63" i="1" s="1"/>
  <c r="I62" i="1"/>
  <c r="H62" i="1"/>
  <c r="G62" i="1" s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L37" i="1" s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L19" i="1" s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H9" i="1"/>
  <c r="I9" i="1"/>
  <c r="L9" i="1" l="1"/>
  <c r="N153" i="1"/>
  <c r="J156" i="1" s="1"/>
  <c r="L150" i="1"/>
  <c r="L145" i="1"/>
  <c r="L140" i="1"/>
  <c r="L132" i="1"/>
  <c r="L128" i="1"/>
  <c r="L120" i="1"/>
  <c r="L116" i="1"/>
  <c r="L112" i="1"/>
  <c r="L108" i="1"/>
  <c r="L104" i="1"/>
  <c r="L99" i="1"/>
  <c r="L95" i="1"/>
  <c r="L91" i="1"/>
  <c r="L87" i="1"/>
  <c r="L83" i="1"/>
  <c r="L79" i="1"/>
  <c r="L75" i="1"/>
  <c r="L62" i="1"/>
  <c r="L71" i="1"/>
  <c r="L56" i="1"/>
  <c r="L52" i="1"/>
  <c r="L48" i="1"/>
  <c r="L44" i="1"/>
  <c r="L40" i="1"/>
  <c r="L36" i="1"/>
  <c r="L32" i="1"/>
  <c r="L28" i="1"/>
  <c r="L24" i="1"/>
  <c r="L20" i="1"/>
  <c r="L16" i="1"/>
  <c r="L12" i="1"/>
  <c r="L149" i="1"/>
  <c r="L143" i="1"/>
  <c r="L131" i="1"/>
  <c r="L127" i="1"/>
  <c r="L123" i="1"/>
  <c r="L119" i="1"/>
  <c r="L115" i="1"/>
  <c r="L111" i="1"/>
  <c r="L107" i="1"/>
  <c r="L102" i="1"/>
  <c r="L98" i="1"/>
  <c r="L94" i="1"/>
  <c r="L90" i="1"/>
  <c r="L86" i="1"/>
  <c r="L82" i="1"/>
  <c r="L78" i="1"/>
  <c r="L65" i="1"/>
  <c r="L74" i="1"/>
  <c r="L70" i="1"/>
  <c r="L55" i="1"/>
  <c r="L51" i="1"/>
  <c r="L47" i="1"/>
  <c r="L43" i="1"/>
  <c r="L39" i="1"/>
  <c r="L35" i="1"/>
  <c r="L31" i="1"/>
  <c r="L27" i="1"/>
  <c r="L23" i="1"/>
  <c r="L15" i="1"/>
  <c r="L11" i="1"/>
  <c r="L152" i="1"/>
  <c r="L148" i="1"/>
  <c r="L142" i="1"/>
  <c r="L126" i="1"/>
  <c r="L122" i="1"/>
  <c r="L118" i="1"/>
  <c r="L114" i="1"/>
  <c r="L110" i="1"/>
  <c r="L106" i="1"/>
  <c r="L101" i="1"/>
  <c r="L97" i="1"/>
  <c r="L93" i="1"/>
  <c r="L85" i="1"/>
  <c r="L81" i="1"/>
  <c r="L77" i="1"/>
  <c r="L64" i="1"/>
  <c r="L73" i="1"/>
  <c r="L69" i="1"/>
  <c r="L54" i="1"/>
  <c r="L50" i="1"/>
  <c r="L46" i="1"/>
  <c r="L42" i="1"/>
  <c r="L38" i="1"/>
  <c r="L34" i="1"/>
  <c r="L30" i="1"/>
  <c r="L26" i="1"/>
  <c r="L22" i="1"/>
  <c r="L18" i="1"/>
  <c r="L14" i="1"/>
  <c r="L10" i="1"/>
  <c r="L151" i="1"/>
  <c r="L146" i="1"/>
  <c r="L141" i="1"/>
  <c r="L129" i="1"/>
  <c r="L125" i="1"/>
  <c r="L121" i="1"/>
  <c r="L113" i="1"/>
  <c r="L109" i="1"/>
  <c r="L105" i="1"/>
  <c r="L100" i="1"/>
  <c r="L96" i="1"/>
  <c r="L92" i="1"/>
  <c r="L88" i="1"/>
  <c r="L84" i="1"/>
  <c r="L80" i="1"/>
  <c r="L76" i="1"/>
  <c r="L63" i="1"/>
  <c r="L72" i="1"/>
  <c r="L68" i="1"/>
  <c r="L53" i="1"/>
  <c r="L49" i="1"/>
  <c r="L45" i="1"/>
  <c r="L41" i="1"/>
  <c r="L33" i="1"/>
  <c r="L25" i="1"/>
  <c r="L21" i="1"/>
  <c r="L17" i="1"/>
  <c r="L13" i="1"/>
  <c r="J154" i="1" l="1"/>
  <c r="J153" i="1" s="1"/>
  <c r="K1" i="1" l="1"/>
</calcChain>
</file>

<file path=xl/sharedStrings.xml><?xml version="1.0" encoding="utf-8"?>
<sst xmlns="http://schemas.openxmlformats.org/spreadsheetml/2006/main" count="754" uniqueCount="454">
  <si>
    <t>Аутори</t>
  </si>
  <si>
    <t>ИСБН</t>
  </si>
  <si>
    <t>Наручујем комада</t>
  </si>
  <si>
    <t>МП цена са ПДВ-ом</t>
  </si>
  <si>
    <t>МП цена без ПДВ-а</t>
  </si>
  <si>
    <t>ВП цена са ПДВ-ом</t>
  </si>
  <si>
    <t>ВП цена без ПДВ-а</t>
  </si>
  <si>
    <t>Петар Вујошевић, Рајка Бошковић</t>
  </si>
  <si>
    <t>978-86-17-19905-8</t>
  </si>
  <si>
    <t>Рајка Бошковић</t>
  </si>
  <si>
    <t>978-86-17-20168-3</t>
  </si>
  <si>
    <t>978-86-17-20327-4</t>
  </si>
  <si>
    <t>ЛИКОВНА КУЛТУРА 2</t>
  </si>
  <si>
    <t>Ана Узелац, Милица Кљајић</t>
  </si>
  <si>
    <t>978-86-6130-011-0</t>
  </si>
  <si>
    <t>Милан О. Распоповић</t>
  </si>
  <si>
    <t>978-86-17-20149-2</t>
  </si>
  <si>
    <t>Марина Лакчевић, Јасмина Алексић</t>
  </si>
  <si>
    <t>978-86-17-20154-6</t>
  </si>
  <si>
    <t>978-86-17-20167-6</t>
  </si>
  <si>
    <t>978-86-17-15594-8</t>
  </si>
  <si>
    <t>Марина Лакчевић, Александра Иванов</t>
  </si>
  <si>
    <t>978-86-17-20338-0</t>
  </si>
  <si>
    <t>978-86-17-20329-8</t>
  </si>
  <si>
    <t>Милан О. Распоповић, Богдан Д. Пушара</t>
  </si>
  <si>
    <t>978-86-17-18285-2</t>
  </si>
  <si>
    <t>Снежана Д. Зарић</t>
  </si>
  <si>
    <t>978-86-6130-010-3</t>
  </si>
  <si>
    <t>Александар Стојановић</t>
  </si>
  <si>
    <t>978-86-6130-012-7</t>
  </si>
  <si>
    <t>Наслов</t>
  </si>
  <si>
    <t>ПИБ</t>
  </si>
  <si>
    <t>Телефон</t>
  </si>
  <si>
    <t>Срђан Огњановић, Наташа Костић</t>
  </si>
  <si>
    <t>978-86-6130-013-4</t>
  </si>
  <si>
    <t>Снежана Булат</t>
  </si>
  <si>
    <t>Биљана Бранић Латиновић</t>
  </si>
  <si>
    <t>Снежана Булат, Биљана Бранић Латиновић</t>
  </si>
  <si>
    <t>Сара Лазић</t>
  </si>
  <si>
    <t>Зоран Јовановић, Душан Кнежевић</t>
  </si>
  <si>
    <t>978-86-87283-12-1</t>
  </si>
  <si>
    <t>978-86-87283-10-7</t>
  </si>
  <si>
    <t>978-86-6130-015-8</t>
  </si>
  <si>
    <t>Зоран Ферина</t>
  </si>
  <si>
    <t>978-86-6130-016-5</t>
  </si>
  <si>
    <t>978-86-6130-018-9</t>
  </si>
  <si>
    <t>978-86-6130-019-6</t>
  </si>
  <si>
    <t>978-86-6130-020-2</t>
  </si>
  <si>
    <t>978-86-6130-017-2</t>
  </si>
  <si>
    <t>Милан Андрић</t>
  </si>
  <si>
    <t>978-86-6130-027-1</t>
  </si>
  <si>
    <t>978-86-6130-021-9</t>
  </si>
  <si>
    <t>978-86-6130-022-6</t>
  </si>
  <si>
    <t>978-86-6130-023-3</t>
  </si>
  <si>
    <t>978-86-6130-024-0</t>
  </si>
  <si>
    <t>МУЗИЧКА КУЛТУРА 2</t>
  </si>
  <si>
    <t>Магдалена Чукић Шепец</t>
  </si>
  <si>
    <t>978-86-6130-040-0</t>
  </si>
  <si>
    <t>978-86-6130-041-7</t>
  </si>
  <si>
    <t>978-86-6130-036-3</t>
  </si>
  <si>
    <t>Инга Мангус</t>
  </si>
  <si>
    <t>978-86-6130-046-2</t>
  </si>
  <si>
    <t>978-86-6130-047-9</t>
  </si>
  <si>
    <t>Владан Бајчета, Јанко Ивановић</t>
  </si>
  <si>
    <t>978-86-6130-037-0</t>
  </si>
  <si>
    <t>978-86-6130-038-7</t>
  </si>
  <si>
    <t>М. Николић, Ј. Јовановић, Ј. Ивановић</t>
  </si>
  <si>
    <t>М. Николић, Ј. Јовановић, Ј. Ивановић, В. Бајчета</t>
  </si>
  <si>
    <t>978-86-6130-039-4</t>
  </si>
  <si>
    <t>A. Кавчић, М. Антонић, В. Андрић</t>
  </si>
  <si>
    <t>978-86-6130-045-5</t>
  </si>
  <si>
    <t>978-86-6130-031-8</t>
  </si>
  <si>
    <t>Владимир Церовац</t>
  </si>
  <si>
    <t>978-86-6130-043-1</t>
  </si>
  <si>
    <t>Милена Цветковић</t>
  </si>
  <si>
    <t>Милена Гоцић, Владимир Мајсторовић</t>
  </si>
  <si>
    <t>978-86-6130-030-1</t>
  </si>
  <si>
    <t>978-86-6130-048-6</t>
  </si>
  <si>
    <t>978-86-6130-049-3</t>
  </si>
  <si>
    <t>978-86-6130-034-9</t>
  </si>
  <si>
    <t>978-86-6130-032-5</t>
  </si>
  <si>
    <t>978-86-6130-044-8</t>
  </si>
  <si>
    <t>Видак Раичевић</t>
  </si>
  <si>
    <t>978-86-6130-033-2</t>
  </si>
  <si>
    <t>Ј. Ђорђевић, Ј. Ђорђевић, Ф. Ђорђевић</t>
  </si>
  <si>
    <t>З. Јовановић, Д. Кнежевић, В. Лазаревић</t>
  </si>
  <si>
    <t>МАТЕМАТИКА</t>
  </si>
  <si>
    <t>Вукајловић, Радосављевић, Стојковић, Жупањац</t>
  </si>
  <si>
    <t>Радосављевић, Вукајловић, Жупањац, Стојковић</t>
  </si>
  <si>
    <t>Стојковић, Жупањац, Вукајловић, Радосављевић</t>
  </si>
  <si>
    <t>Жупањац, Радосављевић, Стојковић, Вукајловић</t>
  </si>
  <si>
    <t>А. В. Голубева, П. Г. Гельфрейх, Т. В. Кудоярова</t>
  </si>
  <si>
    <t>Т. В. Кузьмина</t>
  </si>
  <si>
    <t>978-86-6130-066-0</t>
  </si>
  <si>
    <t>978-86-6130-067-7</t>
  </si>
  <si>
    <t>978-86-6130-068-4</t>
  </si>
  <si>
    <t>Данка Деспотовић Андрић</t>
  </si>
  <si>
    <t>978-86-6225-069-8</t>
  </si>
  <si>
    <t>Драгана Јанковић</t>
  </si>
  <si>
    <t>978-86-6225-062-9</t>
  </si>
  <si>
    <t>978-86-6225-061-2</t>
  </si>
  <si>
    <t>Петра Стојковић</t>
  </si>
  <si>
    <t>978-86-6130-014-1</t>
  </si>
  <si>
    <t>978-86-6225-065-0</t>
  </si>
  <si>
    <t>С. Вербић, Б. Николић</t>
  </si>
  <si>
    <t>978-86-6225-102-2</t>
  </si>
  <si>
    <t>Андрић, Стефановић, Ћировић, Голубовић</t>
  </si>
  <si>
    <t>978-86-6148-000-3</t>
  </si>
  <si>
    <t>978-86-6130-079-0</t>
  </si>
  <si>
    <t>978-86-6130-074-5</t>
  </si>
  <si>
    <t>978-86-6130-075-02</t>
  </si>
  <si>
    <t>978-86-6130-080-6</t>
  </si>
  <si>
    <t>Издавач</t>
  </si>
  <si>
    <t>АрхиКњига</t>
  </si>
  <si>
    <t>Шифра</t>
  </si>
  <si>
    <t>НАРУЧИЛАЦ:</t>
  </si>
  <si>
    <t>Адреса:</t>
  </si>
  <si>
    <t>Датум:</t>
  </si>
  <si>
    <t>Лично на адреси магацина</t>
  </si>
  <si>
    <t>АКС курирском службом</t>
  </si>
  <si>
    <t>Након уплате робу преузимамо о свом трошку:</t>
  </si>
  <si>
    <t>Нашим куриром</t>
  </si>
  <si>
    <t xml:space="preserve">kontakt@arhiknjiga.com    www.arhiknjiga.com   </t>
  </si>
  <si>
    <t xml:space="preserve">Жиро-рачун: 265-1040310003879-61    </t>
  </si>
  <si>
    <t>Тел: 011/40-13-360   ПИБ: 112572759</t>
  </si>
  <si>
    <t>Разред</t>
  </si>
  <si>
    <t>Нова школа</t>
  </si>
  <si>
    <t>0102</t>
  </si>
  <si>
    <t>0202</t>
  </si>
  <si>
    <t>0302</t>
  </si>
  <si>
    <t>0402</t>
  </si>
  <si>
    <t>0101</t>
  </si>
  <si>
    <t>0303</t>
  </si>
  <si>
    <t>0404</t>
  </si>
  <si>
    <t>0505</t>
  </si>
  <si>
    <t>0606</t>
  </si>
  <si>
    <t>0103</t>
  </si>
  <si>
    <t>БУКВАР</t>
  </si>
  <si>
    <t>ЧИТАНКА</t>
  </si>
  <si>
    <t>0104</t>
  </si>
  <si>
    <t>0204</t>
  </si>
  <si>
    <t>0304</t>
  </si>
  <si>
    <t>0504</t>
  </si>
  <si>
    <t>0604</t>
  </si>
  <si>
    <t>0105</t>
  </si>
  <si>
    <t>0106</t>
  </si>
  <si>
    <t>0107</t>
  </si>
  <si>
    <t>МУЗИЧКА КУЛТУРА</t>
  </si>
  <si>
    <t>ЛИКОВНА МАШТАОНИЦА</t>
  </si>
  <si>
    <t>0109</t>
  </si>
  <si>
    <t>0209</t>
  </si>
  <si>
    <t>0309</t>
  </si>
  <si>
    <t>0409</t>
  </si>
  <si>
    <t>0509</t>
  </si>
  <si>
    <t>0108</t>
  </si>
  <si>
    <t>0110</t>
  </si>
  <si>
    <t>ЛИКОВНА КУЛТУРА</t>
  </si>
  <si>
    <t>МАТЕМАТИКА - Уџбеник</t>
  </si>
  <si>
    <t>МАТЕМАТИКА - Р. свеска</t>
  </si>
  <si>
    <t>СВЕТ ОКО НАС - Уџбеник</t>
  </si>
  <si>
    <t>СВЕТ ОКО НАС - Р. свеска</t>
  </si>
  <si>
    <t>0111</t>
  </si>
  <si>
    <t>New Age Pub.</t>
  </si>
  <si>
    <t>ЕНГЛЕСКИ Ј. "English Journey"</t>
  </si>
  <si>
    <t>ЕНГЛЕСКИ Ј. "Следећи корак"</t>
  </si>
  <si>
    <t>0112</t>
  </si>
  <si>
    <t>0113</t>
  </si>
  <si>
    <t>0114</t>
  </si>
  <si>
    <t>0115</t>
  </si>
  <si>
    <t>ЕНГЛЕСКИ Ј. "Tam Tam"</t>
  </si>
  <si>
    <t>РУСКИ Ј. "Tam Tam"</t>
  </si>
  <si>
    <t>ФРАНЦУСКИ Ј. "Tam Tam"</t>
  </si>
  <si>
    <t>НЕМАЧКИ Ј. "Tam Tam"</t>
  </si>
  <si>
    <t>М. Ћук, Д. Ивановић, Г. Степић</t>
  </si>
  <si>
    <t>М. Ћук, Д. Ивановић</t>
  </si>
  <si>
    <t>М. Ћук, Б. Милошевић, Б. Марковић</t>
  </si>
  <si>
    <t>Ј. Крњајић, М. Ћук, Г. Стевановић, В. Радонић</t>
  </si>
  <si>
    <t>М. Ћук, Ј. Крњајић</t>
  </si>
  <si>
    <t>Татјана Митровић</t>
  </si>
  <si>
    <t>978-86-6225-039-1</t>
  </si>
  <si>
    <t>978-86-6225-040-7</t>
  </si>
  <si>
    <t>978-86-6225-041-4</t>
  </si>
  <si>
    <t>978-86-6225-042-1</t>
  </si>
  <si>
    <t>978-86-6225-043-8</t>
  </si>
  <si>
    <t>978-86-6225-044-5</t>
  </si>
  <si>
    <t>978-86-6225-045-2</t>
  </si>
  <si>
    <t>978-86-6225-066-7</t>
  </si>
  <si>
    <t>Amanda Cant, Mary Charrington</t>
  </si>
  <si>
    <t>Begović, Kastratović, Crnojević, Marković, Brown</t>
  </si>
  <si>
    <t>978-86-82302-00-1</t>
  </si>
  <si>
    <t>978-86-82302-03-2</t>
  </si>
  <si>
    <t>978-86-82302-04-9</t>
  </si>
  <si>
    <t>978-86-82302-05-6</t>
  </si>
  <si>
    <t>978-86-82302-06-3</t>
  </si>
  <si>
    <t>ЛАТИНИЦА</t>
  </si>
  <si>
    <t>ГРАМАТИКА</t>
  </si>
  <si>
    <t>0201</t>
  </si>
  <si>
    <t>0301</t>
  </si>
  <si>
    <t>0401</t>
  </si>
  <si>
    <t>0501</t>
  </si>
  <si>
    <t>0203</t>
  </si>
  <si>
    <t>0205</t>
  </si>
  <si>
    <t>0206</t>
  </si>
  <si>
    <t>0305</t>
  </si>
  <si>
    <t>0306</t>
  </si>
  <si>
    <t>0405</t>
  </si>
  <si>
    <t>0506</t>
  </si>
  <si>
    <t>0207</t>
  </si>
  <si>
    <t>0208</t>
  </si>
  <si>
    <t>М. Ћук, Ј. Крњајић, И. Николић</t>
  </si>
  <si>
    <t>978-86-6225-051-3</t>
  </si>
  <si>
    <t>978-86-6225-053-7</t>
  </si>
  <si>
    <t>978-86-6225-047-6</t>
  </si>
  <si>
    <t>978-86-6225-050-6</t>
  </si>
  <si>
    <t>978-86-6225-049-0</t>
  </si>
  <si>
    <t>978-86-6225-049-9</t>
  </si>
  <si>
    <t>978-86-6225-052-0</t>
  </si>
  <si>
    <t>978-86-6225-048-3</t>
  </si>
  <si>
    <t>0216</t>
  </si>
  <si>
    <t>0316</t>
  </si>
  <si>
    <t>0211</t>
  </si>
  <si>
    <t>0311</t>
  </si>
  <si>
    <t>0411</t>
  </si>
  <si>
    <t>0212</t>
  </si>
  <si>
    <t>0313</t>
  </si>
  <si>
    <t>0515</t>
  </si>
  <si>
    <t>0213</t>
  </si>
  <si>
    <t>0214</t>
  </si>
  <si>
    <t>0215</t>
  </si>
  <si>
    <t>N. Brown</t>
  </si>
  <si>
    <t>А. Беговић</t>
  </si>
  <si>
    <t>К. Црнојевић</t>
  </si>
  <si>
    <t>В. Марковић</t>
  </si>
  <si>
    <t>978-86-82302-07-0</t>
  </si>
  <si>
    <t>978-86-82302-10-0</t>
  </si>
  <si>
    <t>978-86-82302-11-7</t>
  </si>
  <si>
    <t>978-86-82302-12-4</t>
  </si>
  <si>
    <t>978-86-82302-13-1</t>
  </si>
  <si>
    <t>0308</t>
  </si>
  <si>
    <t>0503</t>
  </si>
  <si>
    <t>0314</t>
  </si>
  <si>
    <t>0315</t>
  </si>
  <si>
    <t>МАТЕМАТИКА 1. и 2. део</t>
  </si>
  <si>
    <t>ПРИРОДА И ДРУШТВО 1. и 2. део</t>
  </si>
  <si>
    <t>ПРИРОДА И ДРУШТВО - Уџбеник</t>
  </si>
  <si>
    <t>ПРИРОДА И ДРУШТВО - Р. свеска</t>
  </si>
  <si>
    <t>0307</t>
  </si>
  <si>
    <t>0407</t>
  </si>
  <si>
    <t>0507</t>
  </si>
  <si>
    <t>0312</t>
  </si>
  <si>
    <t>03122</t>
  </si>
  <si>
    <t>0310</t>
  </si>
  <si>
    <t>М. Ћук, Б. Милошевић</t>
  </si>
  <si>
    <t>978-86-6225-056-8</t>
  </si>
  <si>
    <t>978-86-6225-057-5</t>
  </si>
  <si>
    <t>978-86-6225-058-2</t>
  </si>
  <si>
    <t>978-86-6225-070-4</t>
  </si>
  <si>
    <t>978-86-6225-071-1</t>
  </si>
  <si>
    <t>978-86-6225-054-4</t>
  </si>
  <si>
    <t>978-86-6225-055-1</t>
  </si>
  <si>
    <t>ЕНГЛЕСКИ Ј. "Следећи корак" - Уџбеник</t>
  </si>
  <si>
    <t>ЕНГЛЕСКИ Ј. "Следећи корак" - Р. свеска</t>
  </si>
  <si>
    <t>0317</t>
  </si>
  <si>
    <t>Amanda Cant</t>
  </si>
  <si>
    <t>978-86-82302-14-8</t>
  </si>
  <si>
    <t>978-86-82302-15-5</t>
  </si>
  <si>
    <t>978-86-82302-08-7</t>
  </si>
  <si>
    <t>978-86-82302-09-4</t>
  </si>
  <si>
    <t>РУСКИ ЈЕЗИК "Полëт" - Уџбеник</t>
  </si>
  <si>
    <t>РУСКИ ЈЕЗИК "Полëт" - Р. Свеска</t>
  </si>
  <si>
    <t>Д. Ивановић, М. Ћук</t>
  </si>
  <si>
    <t>М. Ћук, Н. Станојчић</t>
  </si>
  <si>
    <t>978-86-6225-072-8</t>
  </si>
  <si>
    <t>978-86-6225-073-5</t>
  </si>
  <si>
    <t>978-86-6225-074-2</t>
  </si>
  <si>
    <t>978-86-6225-075-9</t>
  </si>
  <si>
    <t>978-86-6225-078-0</t>
  </si>
  <si>
    <t>978-86-6225-079-7</t>
  </si>
  <si>
    <t>978-86-6225-080-3</t>
  </si>
  <si>
    <t>0406</t>
  </si>
  <si>
    <t>0403</t>
  </si>
  <si>
    <t>0408</t>
  </si>
  <si>
    <t>0410</t>
  </si>
  <si>
    <t>0510</t>
  </si>
  <si>
    <t>Александар Митревски</t>
  </si>
  <si>
    <t>978-86-6130-050-9</t>
  </si>
  <si>
    <t>0603</t>
  </si>
  <si>
    <t>0605</t>
  </si>
  <si>
    <t>ЕНГЛЕСКИ Ј. "A Great Idea 1" - Уџбеник</t>
  </si>
  <si>
    <t>ЕНГЛЕСКИ Ј. "A Great Idea 1" - Р. свеска</t>
  </si>
  <si>
    <t>ЕНГЛЕСКИ Ј. "Globe 5" - Уџбеник</t>
  </si>
  <si>
    <t>ЕНГЛЕСКИ Ј. "Globe 5" - Р. свеска</t>
  </si>
  <si>
    <t>ЕНГЛЕСКИ Ј. "Crystal Clear 5" - Уџбеник</t>
  </si>
  <si>
    <t>ЕНГЛЕСКИ Ј. "Crystal Clear 5" - Р. свеска</t>
  </si>
  <si>
    <t>0607</t>
  </si>
  <si>
    <t>0508</t>
  </si>
  <si>
    <t>0608</t>
  </si>
  <si>
    <t>0514-2</t>
  </si>
  <si>
    <t>0616</t>
  </si>
  <si>
    <t>0516-2</t>
  </si>
  <si>
    <t>0517-2</t>
  </si>
  <si>
    <t>0518-2</t>
  </si>
  <si>
    <t>0519-2</t>
  </si>
  <si>
    <t>0520</t>
  </si>
  <si>
    <t>0521</t>
  </si>
  <si>
    <t>0611</t>
  </si>
  <si>
    <t>0522</t>
  </si>
  <si>
    <t>РУСКИ ЈЕЗИК "ДАВАИ 1" - Р. свеска</t>
  </si>
  <si>
    <t>РУСКИ ЈЕЗИК "ДАВАИ 1" - Уџбеник</t>
  </si>
  <si>
    <t>КОНСТРУКТОРСКИ КОМПЛЕТ ТиТ</t>
  </si>
  <si>
    <t>ТЕХНИКА И ТЕХНОЛОГИЈА</t>
  </si>
  <si>
    <t>ИНФОРМАТИКА И РАЧУНАРСТВО</t>
  </si>
  <si>
    <t>ИСТОРИЈА</t>
  </si>
  <si>
    <t>ГЕОГРАФИЈА</t>
  </si>
  <si>
    <t>БИОЛОГИЈА</t>
  </si>
  <si>
    <t>Fiona Mauchline, Daniel Morris</t>
  </si>
  <si>
    <t>978-86-82302-01-8</t>
  </si>
  <si>
    <t>978-86-82302-02-5</t>
  </si>
  <si>
    <t>978-86-6225-067-4</t>
  </si>
  <si>
    <t>978-86-6225-068-1</t>
  </si>
  <si>
    <t>978-86-6225-063-6</t>
  </si>
  <si>
    <t>978-86-6225-064-3</t>
  </si>
  <si>
    <t>0601-1</t>
  </si>
  <si>
    <t>0701</t>
  </si>
  <si>
    <t>0706</t>
  </si>
  <si>
    <t>0703</t>
  </si>
  <si>
    <t>0702</t>
  </si>
  <si>
    <t>0709</t>
  </si>
  <si>
    <t>0707</t>
  </si>
  <si>
    <t>0708</t>
  </si>
  <si>
    <t>0609</t>
  </si>
  <si>
    <t>0610</t>
  </si>
  <si>
    <t>0711</t>
  </si>
  <si>
    <t>0614</t>
  </si>
  <si>
    <t>0718</t>
  </si>
  <si>
    <t>0810</t>
  </si>
  <si>
    <t>0615</t>
  </si>
  <si>
    <t>0715</t>
  </si>
  <si>
    <t>0815</t>
  </si>
  <si>
    <t>0617</t>
  </si>
  <si>
    <t>0717</t>
  </si>
  <si>
    <t>0817</t>
  </si>
  <si>
    <t>0618</t>
  </si>
  <si>
    <t>0818</t>
  </si>
  <si>
    <t>0619</t>
  </si>
  <si>
    <t>0713</t>
  </si>
  <si>
    <t>0814</t>
  </si>
  <si>
    <t>0816</t>
  </si>
  <si>
    <t>ЕНГЛЕСКИ Ј. "Crystal Clear 6" - Уџбеник</t>
  </si>
  <si>
    <t>ЕНГЛЕСКИ Ј. "Crystal Clear 6" - Р. свеска</t>
  </si>
  <si>
    <t>Fiona Mauchline, Catherine Smith</t>
  </si>
  <si>
    <t>978-86-82302-16-2</t>
  </si>
  <si>
    <t>978-86-82302-17-9</t>
  </si>
  <si>
    <t>СРПСКИ ЈЕЗИК - Р. свеска</t>
  </si>
  <si>
    <t>ФИЗИКА</t>
  </si>
  <si>
    <t>ХЕМИЈА</t>
  </si>
  <si>
    <t>ХЕМИЈА - Лабораторијске вежбе</t>
  </si>
  <si>
    <t>0802</t>
  </si>
  <si>
    <t>0805</t>
  </si>
  <si>
    <t>0710</t>
  </si>
  <si>
    <t>ЕНГЛЕСКИ Ј. "Crystal Clear 7" - Уџбеник</t>
  </si>
  <si>
    <t>ЕНГЛЕСКИ Ј. "Crystal Clear 7" - Р. свеска</t>
  </si>
  <si>
    <t>РУСКИ ЈЕЗИК "ДАВАИ 7" - Уџбеник</t>
  </si>
  <si>
    <t>РУСКИ ЈЕЗИК "ДАВАИ 7" - Р. свеска</t>
  </si>
  <si>
    <t>0714</t>
  </si>
  <si>
    <t>РУСКИ ЈЕЗИК "ДАВАИ 6" - Уџбеник</t>
  </si>
  <si>
    <t>РУСКИ ЈЕЗИК "ДАВАИ 6" - Р. свеска</t>
  </si>
  <si>
    <t>0716</t>
  </si>
  <si>
    <t>0719</t>
  </si>
  <si>
    <t>0720</t>
  </si>
  <si>
    <t>0721</t>
  </si>
  <si>
    <t>978-86-6130-060-8</t>
  </si>
  <si>
    <t>978-86-6130-061-5</t>
  </si>
  <si>
    <t>978-86-6130-062-2</t>
  </si>
  <si>
    <t>978-86-6130-064-6</t>
  </si>
  <si>
    <t>978-86-6130-076-9</t>
  </si>
  <si>
    <t>978-86-6130-069-1</t>
  </si>
  <si>
    <t>978-86-6130-078-3</t>
  </si>
  <si>
    <t>978-86-6130-065-3</t>
  </si>
  <si>
    <t>978-86-6130-077-6</t>
  </si>
  <si>
    <t>978-86-6130-063-9</t>
  </si>
  <si>
    <t>В. Бајчета, Ј. Ивановић, М. Николић, Ј. Јовановић</t>
  </si>
  <si>
    <t>Ј. Алексић, С. Андрић, В. Илић, Н. Митриновић</t>
  </si>
  <si>
    <t>Марко Пиштало</t>
  </si>
  <si>
    <t>Ана Ђокић Остојић</t>
  </si>
  <si>
    <t>Р. Ранковић, Ф. Крстић</t>
  </si>
  <si>
    <t>В. Јовановић, Т. Маринковић, М. Шнеблић</t>
  </si>
  <si>
    <t>РУСКИ ЈЕЗИК "ДАВАИ 8" - Уџбеник</t>
  </si>
  <si>
    <t>РУСКИ ЈЕЗИК "ДАВАИ 8" - Р. свеска</t>
  </si>
  <si>
    <t>ЕНГЛЕСКИ Ј. "Crystal Clear 8" - Уџбеник</t>
  </si>
  <si>
    <t>ЕНГЛЕСКИ Ј. "Crystal Clear 8" - Р. свеска</t>
  </si>
  <si>
    <t>0801</t>
  </si>
  <si>
    <t>0806</t>
  </si>
  <si>
    <t>Patrick Howarth, Daniel Morris, Patricia Reilly</t>
  </si>
  <si>
    <t>Catherine Smith</t>
  </si>
  <si>
    <t>Patrick Howarth, Patricia Reilly, Daniel Morris</t>
  </si>
  <si>
    <t>Olivia Johnston, Catherine Smith</t>
  </si>
  <si>
    <t>978-86-82302-18-6</t>
  </si>
  <si>
    <t>978-86-82302-19-3</t>
  </si>
  <si>
    <t>978-86-82302-20-9</t>
  </si>
  <si>
    <t>978-86-82302-21-6</t>
  </si>
  <si>
    <t>0804</t>
  </si>
  <si>
    <t>08055</t>
  </si>
  <si>
    <t>0809</t>
  </si>
  <si>
    <r>
      <t xml:space="preserve">АрхиКњига д.о.о. </t>
    </r>
    <r>
      <rPr>
        <sz val="12"/>
        <color theme="1"/>
        <rFont val="Calibri"/>
        <family val="2"/>
        <charset val="238"/>
        <scheme val="minor"/>
      </rPr>
      <t>Љубостињска 2, 11000 Београд</t>
    </r>
  </si>
  <si>
    <t>Број страна</t>
  </si>
  <si>
    <t>Тежина</t>
  </si>
  <si>
    <t>УКУПНО без ПДВ:</t>
  </si>
  <si>
    <t>УКУПНО са ПДВ:</t>
  </si>
  <si>
    <t>Укупно комада:</t>
  </si>
  <si>
    <t>Процењена тежина:</t>
  </si>
  <si>
    <t>0704</t>
  </si>
  <si>
    <t>0803</t>
  </si>
  <si>
    <t>Убовић</t>
  </si>
  <si>
    <t>Радосављевић, Вукајловић, Стојковић, Жупањац</t>
  </si>
  <si>
    <t>Жупањац, Стојковић, Радосављевић, Вукајловић</t>
  </si>
  <si>
    <t>Радосављевић, Жупањац, Стојковић, Вукајловић</t>
  </si>
  <si>
    <t>Јовановић, Маринковић</t>
  </si>
  <si>
    <t>Ф. Крстић, Р. Ранковић</t>
  </si>
  <si>
    <t>Тамара Недељковић</t>
  </si>
  <si>
    <t>0412</t>
  </si>
  <si>
    <t>0414</t>
  </si>
  <si>
    <t>0413</t>
  </si>
  <si>
    <t>0415</t>
  </si>
  <si>
    <t>0416</t>
  </si>
  <si>
    <t>0417</t>
  </si>
  <si>
    <t>0418</t>
  </si>
  <si>
    <t>0620</t>
  </si>
  <si>
    <t>0819</t>
  </si>
  <si>
    <t>0820</t>
  </si>
  <si>
    <t>0821</t>
  </si>
  <si>
    <t>0822</t>
  </si>
  <si>
    <t>0823</t>
  </si>
  <si>
    <t>0824</t>
  </si>
  <si>
    <t>978-86-6130-094-3</t>
  </si>
  <si>
    <t>978-86-6130-095-0</t>
  </si>
  <si>
    <t>978-86-6130-081-3</t>
  </si>
  <si>
    <t>978-86-6130-082-0</t>
  </si>
  <si>
    <t>978-86-6130-083-7</t>
  </si>
  <si>
    <t>978-86-6130-084-4</t>
  </si>
  <si>
    <t>978-86-6130-092-9</t>
  </si>
  <si>
    <t>978-86-6130-085-1</t>
  </si>
  <si>
    <t>978-86-6130-086-8</t>
  </si>
  <si>
    <t>978-86-6130-087-5</t>
  </si>
  <si>
    <t>978-86-6130-096-7</t>
  </si>
  <si>
    <t>978-86-6130-097-4</t>
  </si>
  <si>
    <t>978-86-6130-098-1</t>
  </si>
  <si>
    <t>978-86-6130-099-8</t>
  </si>
  <si>
    <t>0511-2</t>
  </si>
  <si>
    <t>0502-3</t>
  </si>
  <si>
    <t>0602</t>
  </si>
  <si>
    <t>0705-1</t>
  </si>
  <si>
    <t>НАРУЏБЕНИЦА 2026</t>
  </si>
  <si>
    <t>Адреса магацина: Стара Пазова, Калинчјакова 16, тел. 060/32-30-488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</si>
</sst>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Din.&quot;_-;\-* #,##0.00\ &quot;Din.&quot;_-;_-* &quot;-&quot;??\ &quot;Din.&quot;_-;_-@_-"/>
    <numFmt numFmtId="165" formatCode="_-* #,##0.00\ [$дин.-281A]_-;\-* #,##0.00\ [$дин.-281A]_-;_-* &quot;-&quot;??\ [$дин.-281A]_-;_-@_-"/>
    <numFmt numFmtId="166" formatCode="0.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color theme="0" tint="-0.249977111117893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b/>
      <sz val="9"/>
      <color theme="0" tint="-0.499984740745262"/>
      <name val="Calibri"/>
      <family val="2"/>
      <charset val="238"/>
      <scheme val="minor"/>
    </font>
    <font>
      <sz val="7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  <scheme val="minor"/>
    </font>
    <font>
      <sz val="7"/>
      <color rgb="FF24242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49" fontId="11" fillId="0" borderId="10" xfId="0" applyNumberFormat="1" applyFont="1" applyBorder="1" applyAlignment="1" applyProtection="1">
      <alignment horizontal="left" vertical="center"/>
    </xf>
    <xf numFmtId="0" fontId="0" fillId="0" borderId="10" xfId="0" applyBorder="1" applyAlignment="1" applyProtection="1">
      <alignment horizontal="left" vertical="center"/>
    </xf>
    <xf numFmtId="0" fontId="0" fillId="0" borderId="11" xfId="0" applyBorder="1" applyAlignment="1" applyProtection="1">
      <alignment horizontal="right" vertical="center" wrapText="1"/>
    </xf>
    <xf numFmtId="14" fontId="0" fillId="0" borderId="11" xfId="0" applyNumberFormat="1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center" vertical="center" wrapText="1"/>
    </xf>
    <xf numFmtId="49" fontId="9" fillId="0" borderId="10" xfId="0" applyNumberFormat="1" applyFont="1" applyBorder="1" applyAlignment="1" applyProtection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 wrapText="1"/>
    </xf>
    <xf numFmtId="49" fontId="10" fillId="0" borderId="10" xfId="0" applyNumberFormat="1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13" fillId="0" borderId="13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49" fontId="0" fillId="0" borderId="11" xfId="0" applyNumberFormat="1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horizontal="center" vertical="center" wrapText="1"/>
    </xf>
    <xf numFmtId="49" fontId="0" fillId="0" borderId="17" xfId="0" applyNumberFormat="1" applyFont="1" applyBorder="1" applyAlignment="1" applyProtection="1">
      <alignment vertical="center"/>
    </xf>
    <xf numFmtId="0" fontId="9" fillId="0" borderId="20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horizontal="center" vertical="center" wrapText="1"/>
    </xf>
    <xf numFmtId="49" fontId="8" fillId="0" borderId="14" xfId="0" applyNumberFormat="1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49" fontId="7" fillId="0" borderId="7" xfId="0" applyNumberFormat="1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165" fontId="2" fillId="2" borderId="8" xfId="0" applyNumberFormat="1" applyFont="1" applyFill="1" applyBorder="1" applyAlignment="1" applyProtection="1">
      <alignment horizontal="center" vertical="center" wrapText="1"/>
    </xf>
    <xf numFmtId="165" fontId="3" fillId="2" borderId="8" xfId="1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165" fontId="2" fillId="2" borderId="2" xfId="0" applyNumberFormat="1" applyFont="1" applyFill="1" applyBorder="1" applyAlignment="1" applyProtection="1">
      <alignment horizontal="center" vertical="center" wrapText="1"/>
    </xf>
    <xf numFmtId="165" fontId="3" fillId="2" borderId="2" xfId="1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165" fontId="2" fillId="2" borderId="5" xfId="0" applyNumberFormat="1" applyFont="1" applyFill="1" applyBorder="1" applyAlignment="1" applyProtection="1">
      <alignment horizontal="center" vertical="center" wrapText="1"/>
    </xf>
    <xf numFmtId="165" fontId="3" fillId="2" borderId="5" xfId="1" applyNumberFormat="1" applyFont="1" applyFill="1" applyBorder="1" applyAlignment="1" applyProtection="1">
      <alignment horizontal="center" vertical="center" wrapText="1"/>
    </xf>
    <xf numFmtId="165" fontId="3" fillId="2" borderId="2" xfId="0" applyNumberFormat="1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165" fontId="0" fillId="0" borderId="24" xfId="0" applyNumberFormat="1" applyBorder="1" applyAlignment="1" applyProtection="1">
      <alignment horizontal="center" vertical="center" wrapText="1"/>
    </xf>
    <xf numFmtId="49" fontId="0" fillId="0" borderId="10" xfId="0" applyNumberFormat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5" borderId="8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2" fontId="16" fillId="2" borderId="10" xfId="0" applyNumberFormat="1" applyFont="1" applyFill="1" applyBorder="1" applyAlignment="1" applyProtection="1">
      <alignment horizontal="center" vertical="center" wrapText="1"/>
    </xf>
    <xf numFmtId="0" fontId="16" fillId="2" borderId="10" xfId="0" applyFont="1" applyFill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</xf>
    <xf numFmtId="0" fontId="15" fillId="2" borderId="11" xfId="0" applyFont="1" applyFill="1" applyBorder="1" applyAlignment="1" applyProtection="1">
      <alignment horizontal="center" vertical="center" wrapText="1"/>
    </xf>
    <xf numFmtId="2" fontId="16" fillId="2" borderId="11" xfId="0" applyNumberFormat="1" applyFont="1" applyFill="1" applyBorder="1" applyAlignment="1" applyProtection="1">
      <alignment horizontal="center" vertical="center" wrapText="1"/>
    </xf>
    <xf numFmtId="0" fontId="16" fillId="2" borderId="11" xfId="0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2" fontId="15" fillId="2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</xf>
    <xf numFmtId="165" fontId="15" fillId="2" borderId="10" xfId="0" applyNumberFormat="1" applyFont="1" applyFill="1" applyBorder="1" applyAlignment="1" applyProtection="1">
      <alignment horizontal="center" vertical="center" wrapText="1"/>
    </xf>
    <xf numFmtId="166" fontId="16" fillId="2" borderId="10" xfId="0" applyNumberFormat="1" applyFont="1" applyFill="1" applyBorder="1" applyAlignment="1" applyProtection="1">
      <alignment horizontal="center" vertical="center" wrapText="1"/>
    </xf>
    <xf numFmtId="2" fontId="16" fillId="0" borderId="10" xfId="0" applyNumberFormat="1" applyFont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</xf>
    <xf numFmtId="0" fontId="18" fillId="5" borderId="2" xfId="0" applyFont="1" applyFill="1" applyBorder="1" applyAlignment="1" applyProtection="1">
      <alignment horizontal="center" vertical="center" wrapText="1"/>
    </xf>
    <xf numFmtId="0" fontId="18" fillId="2" borderId="2" xfId="0" applyFont="1" applyFill="1" applyBorder="1" applyAlignment="1" applyProtection="1">
      <alignment horizontal="center" vertical="center" wrapText="1"/>
    </xf>
    <xf numFmtId="165" fontId="19" fillId="2" borderId="2" xfId="0" applyNumberFormat="1" applyFont="1" applyFill="1" applyBorder="1" applyAlignment="1" applyProtection="1">
      <alignment horizontal="center" vertical="center" wrapText="1"/>
    </xf>
    <xf numFmtId="165" fontId="20" fillId="2" borderId="2" xfId="1" applyNumberFormat="1" applyFont="1" applyFill="1" applyBorder="1" applyAlignment="1" applyProtection="1">
      <alignment horizontal="center" vertical="center" wrapText="1"/>
    </xf>
    <xf numFmtId="0" fontId="17" fillId="0" borderId="5" xfId="0" applyFont="1" applyBorder="1" applyAlignment="1" applyProtection="1">
      <alignment horizontal="center" vertical="center" wrapText="1"/>
    </xf>
    <xf numFmtId="0" fontId="18" fillId="5" borderId="5" xfId="0" applyFont="1" applyFill="1" applyBorder="1" applyAlignment="1" applyProtection="1">
      <alignment horizontal="center" vertical="center" wrapText="1"/>
    </xf>
    <xf numFmtId="0" fontId="18" fillId="2" borderId="5" xfId="0" applyFont="1" applyFill="1" applyBorder="1" applyAlignment="1" applyProtection="1">
      <alignment horizontal="center" vertical="center" wrapText="1"/>
    </xf>
    <xf numFmtId="165" fontId="19" fillId="2" borderId="5" xfId="0" applyNumberFormat="1" applyFont="1" applyFill="1" applyBorder="1" applyAlignment="1" applyProtection="1">
      <alignment horizontal="center" vertical="center" wrapText="1"/>
    </xf>
    <xf numFmtId="165" fontId="20" fillId="2" borderId="5" xfId="1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2" borderId="9" xfId="0" applyFont="1" applyFill="1" applyBorder="1" applyAlignment="1" applyProtection="1">
      <alignment horizontal="center" vertical="center" wrapText="1"/>
      <protection locked="0"/>
    </xf>
    <xf numFmtId="0" fontId="22" fillId="2" borderId="3" xfId="0" applyFont="1" applyFill="1" applyBorder="1" applyAlignment="1" applyProtection="1">
      <alignment horizontal="center" vertical="center" wrapText="1"/>
      <protection locked="0"/>
    </xf>
    <xf numFmtId="0" fontId="22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Border="1" applyAlignment="1" applyProtection="1">
      <alignment horizontal="center" vertical="center" wrapText="1"/>
    </xf>
    <xf numFmtId="0" fontId="0" fillId="0" borderId="6" xfId="0" applyNumberForma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165" fontId="5" fillId="0" borderId="7" xfId="0" applyNumberFormat="1" applyFont="1" applyBorder="1" applyAlignment="1" applyProtection="1">
      <alignment horizontal="center" vertical="center" wrapText="1"/>
    </xf>
    <xf numFmtId="165" fontId="5" fillId="0" borderId="8" xfId="0" applyNumberFormat="1" applyFont="1" applyBorder="1" applyAlignment="1" applyProtection="1">
      <alignment horizontal="center" vertical="center" wrapText="1"/>
    </xf>
    <xf numFmtId="165" fontId="5" fillId="0" borderId="9" xfId="0" applyNumberFormat="1" applyFont="1" applyBorder="1" applyAlignment="1" applyProtection="1">
      <alignment horizontal="center" vertical="center" wrapText="1"/>
    </xf>
    <xf numFmtId="165" fontId="6" fillId="0" borderId="2" xfId="0" applyNumberFormat="1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49" fontId="12" fillId="0" borderId="18" xfId="0" applyNumberFormat="1" applyFont="1" applyBorder="1" applyAlignment="1" applyProtection="1">
      <alignment horizontal="center" vertical="center"/>
    </xf>
    <xf numFmtId="49" fontId="12" fillId="0" borderId="19" xfId="0" applyNumberFormat="1" applyFont="1" applyBorder="1" applyAlignment="1" applyProtection="1">
      <alignment horizontal="center" vertical="center"/>
    </xf>
    <xf numFmtId="49" fontId="12" fillId="0" borderId="17" xfId="0" applyNumberFormat="1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49" fontId="9" fillId="0" borderId="8" xfId="0" applyNumberFormat="1" applyFont="1" applyBorder="1" applyAlignment="1" applyProtection="1">
      <alignment horizontal="left" vertical="center"/>
      <protection locked="0"/>
    </xf>
    <xf numFmtId="49" fontId="9" fillId="0" borderId="9" xfId="0" applyNumberFormat="1" applyFont="1" applyBorder="1" applyAlignment="1" applyProtection="1">
      <alignment horizontal="left" vertical="center"/>
      <protection locked="0"/>
    </xf>
    <xf numFmtId="49" fontId="10" fillId="0" borderId="2" xfId="0" applyNumberFormat="1" applyFont="1" applyBorder="1" applyAlignment="1" applyProtection="1">
      <alignment horizontal="left" vertical="center" wrapText="1"/>
      <protection locked="0"/>
    </xf>
    <xf numFmtId="49" fontId="10" fillId="0" borderId="3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B9ECB6"/>
      <color rgb="FF7790F9"/>
      <color rgb="FFEDE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7"/>
  <sheetViews>
    <sheetView tabSelected="1" workbookViewId="0">
      <selection activeCell="G2" sqref="G2:K2"/>
    </sheetView>
  </sheetViews>
  <sheetFormatPr defaultColWidth="20.140625" defaultRowHeight="29.25" customHeight="1" x14ac:dyDescent="0.25"/>
  <cols>
    <col min="1" max="1" width="6.28515625" style="44" customWidth="1"/>
    <col min="2" max="2" width="6" style="5" customWidth="1"/>
    <col min="3" max="3" width="8.28515625" style="5" customWidth="1"/>
    <col min="4" max="4" width="23.42578125" style="5" bestFit="1" customWidth="1"/>
    <col min="5" max="5" width="27.28515625" style="5" customWidth="1"/>
    <col min="6" max="6" width="13.140625" style="5" customWidth="1"/>
    <col min="7" max="10" width="11.140625" style="5" customWidth="1"/>
    <col min="11" max="11" width="11.28515625" style="5" customWidth="1"/>
    <col min="12" max="12" width="11.28515625" style="62" hidden="1" customWidth="1"/>
    <col min="13" max="13" width="11.5703125" style="65" hidden="1" customWidth="1"/>
    <col min="14" max="14" width="8.5703125" style="56" hidden="1" customWidth="1"/>
    <col min="15" max="17" width="20.140625" style="56"/>
    <col min="18" max="16384" width="20.140625" style="5"/>
  </cols>
  <sheetData>
    <row r="1" spans="1:17" ht="36" customHeight="1" thickBot="1" x14ac:dyDescent="0.3">
      <c r="A1" s="1"/>
      <c r="B1" s="2"/>
      <c r="C1" s="2"/>
      <c r="D1" s="96" t="s">
        <v>452</v>
      </c>
      <c r="E1" s="97"/>
      <c r="F1" s="97"/>
      <c r="G1" s="97"/>
      <c r="H1" s="97"/>
      <c r="I1" s="98"/>
      <c r="J1" s="3" t="s">
        <v>117</v>
      </c>
      <c r="K1" s="4">
        <f ca="1">TODAY()</f>
        <v>46169</v>
      </c>
      <c r="L1" s="53"/>
      <c r="M1" s="54"/>
      <c r="N1" s="55"/>
    </row>
    <row r="2" spans="1:17" s="10" customFormat="1" ht="23.25" customHeight="1" x14ac:dyDescent="0.25">
      <c r="A2" s="6" t="s">
        <v>404</v>
      </c>
      <c r="B2" s="7"/>
      <c r="C2" s="7"/>
      <c r="D2" s="7"/>
      <c r="E2" s="8"/>
      <c r="F2" s="9" t="s">
        <v>115</v>
      </c>
      <c r="G2" s="101"/>
      <c r="H2" s="101"/>
      <c r="I2" s="101"/>
      <c r="J2" s="101"/>
      <c r="K2" s="102"/>
      <c r="L2" s="53"/>
      <c r="M2" s="54"/>
      <c r="N2" s="55"/>
      <c r="O2" s="56"/>
      <c r="P2" s="56"/>
      <c r="Q2" s="56"/>
    </row>
    <row r="3" spans="1:17" s="10" customFormat="1" ht="18" customHeight="1" x14ac:dyDescent="0.25">
      <c r="A3" s="11" t="s">
        <v>124</v>
      </c>
      <c r="B3" s="12"/>
      <c r="C3" s="12"/>
      <c r="E3" s="13" t="s">
        <v>119</v>
      </c>
      <c r="F3" s="14" t="s">
        <v>116</v>
      </c>
      <c r="G3" s="103"/>
      <c r="H3" s="103"/>
      <c r="I3" s="103"/>
      <c r="J3" s="103"/>
      <c r="K3" s="104"/>
      <c r="L3" s="53"/>
      <c r="M3" s="54"/>
      <c r="N3" s="55"/>
      <c r="O3" s="56"/>
      <c r="P3" s="56"/>
      <c r="Q3" s="56"/>
    </row>
    <row r="4" spans="1:17" s="10" customFormat="1" ht="18" customHeight="1" x14ac:dyDescent="0.25">
      <c r="A4" s="11" t="s">
        <v>122</v>
      </c>
      <c r="B4" s="12"/>
      <c r="C4" s="12"/>
      <c r="E4" s="13" t="s">
        <v>118</v>
      </c>
      <c r="F4" s="14" t="s">
        <v>31</v>
      </c>
      <c r="G4" s="103"/>
      <c r="H4" s="103"/>
      <c r="I4" s="103"/>
      <c r="J4" s="103"/>
      <c r="K4" s="104"/>
      <c r="L4" s="53"/>
      <c r="M4" s="54"/>
      <c r="N4" s="55"/>
      <c r="O4" s="56"/>
      <c r="P4" s="56"/>
      <c r="Q4" s="56"/>
    </row>
    <row r="5" spans="1:17" s="10" customFormat="1" ht="18" customHeight="1" x14ac:dyDescent="0.25">
      <c r="A5" s="11" t="s">
        <v>123</v>
      </c>
      <c r="B5" s="12"/>
      <c r="C5" s="12"/>
      <c r="E5" s="13" t="s">
        <v>121</v>
      </c>
      <c r="F5" s="14" t="s">
        <v>32</v>
      </c>
      <c r="G5" s="103"/>
      <c r="H5" s="103"/>
      <c r="I5" s="103"/>
      <c r="J5" s="103"/>
      <c r="K5" s="104"/>
      <c r="L5" s="53"/>
      <c r="M5" s="54"/>
      <c r="N5" s="55"/>
      <c r="O5" s="56"/>
      <c r="P5" s="56"/>
      <c r="Q5" s="56"/>
    </row>
    <row r="6" spans="1:17" s="17" customFormat="1" ht="18" customHeight="1" thickBot="1" x14ac:dyDescent="0.3">
      <c r="A6" s="15" t="s">
        <v>453</v>
      </c>
      <c r="B6" s="16"/>
      <c r="C6" s="16"/>
      <c r="F6" s="105" t="s">
        <v>120</v>
      </c>
      <c r="G6" s="106"/>
      <c r="H6" s="106"/>
      <c r="I6" s="106"/>
      <c r="J6" s="99" t="s">
        <v>119</v>
      </c>
      <c r="K6" s="100"/>
      <c r="L6" s="57"/>
      <c r="M6" s="58"/>
      <c r="N6" s="59"/>
      <c r="O6" s="60"/>
      <c r="P6" s="60"/>
      <c r="Q6" s="60"/>
    </row>
    <row r="7" spans="1:17" s="10" customFormat="1" ht="9.75" customHeight="1" thickBot="1" x14ac:dyDescent="0.3">
      <c r="A7" s="18"/>
      <c r="B7" s="16"/>
      <c r="C7" s="16"/>
      <c r="D7" s="17"/>
      <c r="E7" s="17"/>
      <c r="F7" s="19"/>
      <c r="G7" s="19"/>
      <c r="H7" s="19"/>
      <c r="I7" s="19"/>
      <c r="J7" s="20"/>
      <c r="K7" s="20"/>
      <c r="L7" s="53"/>
      <c r="M7" s="54"/>
      <c r="N7" s="55"/>
      <c r="O7" s="56"/>
      <c r="P7" s="56"/>
      <c r="Q7" s="56"/>
    </row>
    <row r="8" spans="1:17" s="25" customFormat="1" ht="24.75" customHeight="1" thickBot="1" x14ac:dyDescent="0.3">
      <c r="A8" s="21" t="s">
        <v>114</v>
      </c>
      <c r="B8" s="22" t="s">
        <v>125</v>
      </c>
      <c r="C8" s="22" t="s">
        <v>112</v>
      </c>
      <c r="D8" s="22" t="s">
        <v>30</v>
      </c>
      <c r="E8" s="22" t="s">
        <v>0</v>
      </c>
      <c r="F8" s="22" t="s">
        <v>1</v>
      </c>
      <c r="G8" s="23" t="s">
        <v>6</v>
      </c>
      <c r="H8" s="23" t="s">
        <v>5</v>
      </c>
      <c r="I8" s="23" t="s">
        <v>4</v>
      </c>
      <c r="J8" s="23" t="s">
        <v>3</v>
      </c>
      <c r="K8" s="24" t="s">
        <v>2</v>
      </c>
      <c r="L8" s="53" t="s">
        <v>5</v>
      </c>
      <c r="M8" s="61" t="s">
        <v>405</v>
      </c>
      <c r="N8" s="53" t="s">
        <v>406</v>
      </c>
      <c r="O8" s="62"/>
      <c r="P8" s="62"/>
      <c r="Q8" s="62"/>
    </row>
    <row r="9" spans="1:17" ht="14.85" customHeight="1" x14ac:dyDescent="0.25">
      <c r="A9" s="26" t="s">
        <v>131</v>
      </c>
      <c r="B9" s="27">
        <v>1</v>
      </c>
      <c r="C9" s="49" t="s">
        <v>126</v>
      </c>
      <c r="D9" s="49" t="s">
        <v>137</v>
      </c>
      <c r="E9" s="28" t="s">
        <v>173</v>
      </c>
      <c r="F9" s="28" t="s">
        <v>179</v>
      </c>
      <c r="G9" s="29">
        <v>163.19999999999996</v>
      </c>
      <c r="H9" s="30">
        <f t="shared" ref="H9:H28" si="0">J9*0.85</f>
        <v>179.51999999999998</v>
      </c>
      <c r="I9" s="29">
        <f t="shared" ref="I9:I40" si="1">J9/1.1</f>
        <v>191.99999999999997</v>
      </c>
      <c r="J9" s="30">
        <v>211.2</v>
      </c>
      <c r="K9" s="77"/>
      <c r="L9" s="63">
        <f>K9*H9</f>
        <v>0</v>
      </c>
      <c r="M9" s="54">
        <f>J9/2.2</f>
        <v>95.999999999999986</v>
      </c>
      <c r="N9" s="55">
        <f t="shared" ref="N9:N40" si="2">M9*0.0026*K9</f>
        <v>0</v>
      </c>
    </row>
    <row r="10" spans="1:17" ht="14.85" customHeight="1" x14ac:dyDescent="0.25">
      <c r="A10" s="31" t="s">
        <v>127</v>
      </c>
      <c r="B10" s="32">
        <v>1</v>
      </c>
      <c r="C10" s="50" t="s">
        <v>126</v>
      </c>
      <c r="D10" s="50" t="s">
        <v>138</v>
      </c>
      <c r="E10" s="33" t="s">
        <v>174</v>
      </c>
      <c r="F10" s="33" t="s">
        <v>180</v>
      </c>
      <c r="G10" s="34">
        <v>149.6</v>
      </c>
      <c r="H10" s="35">
        <f t="shared" si="0"/>
        <v>164.56</v>
      </c>
      <c r="I10" s="34">
        <f t="shared" si="1"/>
        <v>175.99999999999997</v>
      </c>
      <c r="J10" s="35">
        <v>193.6</v>
      </c>
      <c r="K10" s="78"/>
      <c r="L10" s="63">
        <f t="shared" ref="L10:L80" si="3">K10*H10</f>
        <v>0</v>
      </c>
      <c r="M10" s="54">
        <f t="shared" ref="M10:M73" si="4">J10/2.2</f>
        <v>87.999999999999986</v>
      </c>
      <c r="N10" s="55">
        <f t="shared" si="2"/>
        <v>0</v>
      </c>
    </row>
    <row r="11" spans="1:17" ht="14.85" customHeight="1" x14ac:dyDescent="0.25">
      <c r="A11" s="31" t="s">
        <v>136</v>
      </c>
      <c r="B11" s="32">
        <v>1</v>
      </c>
      <c r="C11" s="50" t="s">
        <v>126</v>
      </c>
      <c r="D11" s="50" t="s">
        <v>157</v>
      </c>
      <c r="E11" s="33" t="s">
        <v>175</v>
      </c>
      <c r="F11" s="33" t="s">
        <v>181</v>
      </c>
      <c r="G11" s="34">
        <v>176.8</v>
      </c>
      <c r="H11" s="35">
        <f t="shared" si="0"/>
        <v>194.48000000000002</v>
      </c>
      <c r="I11" s="34">
        <f t="shared" si="1"/>
        <v>208</v>
      </c>
      <c r="J11" s="35">
        <v>228.8</v>
      </c>
      <c r="K11" s="78"/>
      <c r="L11" s="63">
        <f t="shared" si="3"/>
        <v>0</v>
      </c>
      <c r="M11" s="54">
        <f t="shared" si="4"/>
        <v>104</v>
      </c>
      <c r="N11" s="55">
        <f t="shared" si="2"/>
        <v>0</v>
      </c>
    </row>
    <row r="12" spans="1:17" ht="14.85" customHeight="1" x14ac:dyDescent="0.25">
      <c r="A12" s="31" t="s">
        <v>139</v>
      </c>
      <c r="B12" s="32">
        <v>1</v>
      </c>
      <c r="C12" s="50" t="s">
        <v>126</v>
      </c>
      <c r="D12" s="50" t="s">
        <v>158</v>
      </c>
      <c r="E12" s="33" t="s">
        <v>175</v>
      </c>
      <c r="F12" s="33" t="s">
        <v>182</v>
      </c>
      <c r="G12" s="34">
        <v>204</v>
      </c>
      <c r="H12" s="35">
        <f t="shared" si="0"/>
        <v>224.4</v>
      </c>
      <c r="I12" s="34">
        <f t="shared" si="1"/>
        <v>239.99999999999997</v>
      </c>
      <c r="J12" s="35">
        <v>264</v>
      </c>
      <c r="K12" s="78"/>
      <c r="L12" s="63">
        <f t="shared" si="3"/>
        <v>0</v>
      </c>
      <c r="M12" s="54">
        <f t="shared" si="4"/>
        <v>119.99999999999999</v>
      </c>
      <c r="N12" s="55">
        <f t="shared" si="2"/>
        <v>0</v>
      </c>
    </row>
    <row r="13" spans="1:17" ht="14.85" customHeight="1" x14ac:dyDescent="0.25">
      <c r="A13" s="31" t="s">
        <v>144</v>
      </c>
      <c r="B13" s="32">
        <v>1</v>
      </c>
      <c r="C13" s="50" t="s">
        <v>126</v>
      </c>
      <c r="D13" s="50" t="s">
        <v>159</v>
      </c>
      <c r="E13" s="33" t="s">
        <v>176</v>
      </c>
      <c r="F13" s="33" t="s">
        <v>183</v>
      </c>
      <c r="G13" s="34">
        <v>135.99999999999997</v>
      </c>
      <c r="H13" s="35">
        <f t="shared" si="0"/>
        <v>149.6</v>
      </c>
      <c r="I13" s="34">
        <f t="shared" si="1"/>
        <v>160</v>
      </c>
      <c r="J13" s="35">
        <v>176</v>
      </c>
      <c r="K13" s="78"/>
      <c r="L13" s="63">
        <f t="shared" si="3"/>
        <v>0</v>
      </c>
      <c r="M13" s="54">
        <f t="shared" si="4"/>
        <v>80</v>
      </c>
      <c r="N13" s="55">
        <f t="shared" si="2"/>
        <v>0</v>
      </c>
    </row>
    <row r="14" spans="1:17" ht="14.85" customHeight="1" x14ac:dyDescent="0.25">
      <c r="A14" s="31" t="s">
        <v>145</v>
      </c>
      <c r="B14" s="32">
        <v>1</v>
      </c>
      <c r="C14" s="50" t="s">
        <v>126</v>
      </c>
      <c r="D14" s="50" t="s">
        <v>160</v>
      </c>
      <c r="E14" s="33" t="s">
        <v>176</v>
      </c>
      <c r="F14" s="33" t="s">
        <v>184</v>
      </c>
      <c r="G14" s="34">
        <v>69.7</v>
      </c>
      <c r="H14" s="35">
        <f t="shared" si="0"/>
        <v>76.67</v>
      </c>
      <c r="I14" s="34">
        <f t="shared" si="1"/>
        <v>82</v>
      </c>
      <c r="J14" s="35">
        <v>90.2</v>
      </c>
      <c r="K14" s="78"/>
      <c r="L14" s="63">
        <f t="shared" si="3"/>
        <v>0</v>
      </c>
      <c r="M14" s="54">
        <f t="shared" si="4"/>
        <v>41</v>
      </c>
      <c r="N14" s="55">
        <f t="shared" si="2"/>
        <v>0</v>
      </c>
    </row>
    <row r="15" spans="1:17" ht="14.85" customHeight="1" x14ac:dyDescent="0.25">
      <c r="A15" s="31" t="s">
        <v>146</v>
      </c>
      <c r="B15" s="32">
        <v>1</v>
      </c>
      <c r="C15" s="50" t="s">
        <v>126</v>
      </c>
      <c r="D15" s="50" t="s">
        <v>147</v>
      </c>
      <c r="E15" s="33" t="s">
        <v>177</v>
      </c>
      <c r="F15" s="33" t="s">
        <v>185</v>
      </c>
      <c r="G15" s="34">
        <v>115.6</v>
      </c>
      <c r="H15" s="35">
        <f t="shared" si="0"/>
        <v>127.16</v>
      </c>
      <c r="I15" s="34">
        <f t="shared" si="1"/>
        <v>135.99999999999997</v>
      </c>
      <c r="J15" s="35">
        <v>149.6</v>
      </c>
      <c r="K15" s="78"/>
      <c r="L15" s="63">
        <f t="shared" si="3"/>
        <v>0</v>
      </c>
      <c r="M15" s="54">
        <f t="shared" si="4"/>
        <v>67.999999999999986</v>
      </c>
      <c r="N15" s="55">
        <f t="shared" si="2"/>
        <v>0</v>
      </c>
    </row>
    <row r="16" spans="1:17" ht="14.85" customHeight="1" x14ac:dyDescent="0.25">
      <c r="A16" s="31" t="s">
        <v>149</v>
      </c>
      <c r="B16" s="32">
        <v>1</v>
      </c>
      <c r="C16" s="50" t="s">
        <v>126</v>
      </c>
      <c r="D16" s="50" t="s">
        <v>148</v>
      </c>
      <c r="E16" s="33" t="s">
        <v>96</v>
      </c>
      <c r="F16" s="33" t="s">
        <v>97</v>
      </c>
      <c r="G16" s="34">
        <v>280.5</v>
      </c>
      <c r="H16" s="35">
        <f t="shared" si="0"/>
        <v>308.55</v>
      </c>
      <c r="I16" s="34">
        <f t="shared" si="1"/>
        <v>330</v>
      </c>
      <c r="J16" s="35">
        <v>363</v>
      </c>
      <c r="K16" s="78"/>
      <c r="L16" s="63">
        <f t="shared" si="3"/>
        <v>0</v>
      </c>
      <c r="M16" s="54">
        <f t="shared" si="4"/>
        <v>165</v>
      </c>
      <c r="N16" s="55">
        <f t="shared" si="2"/>
        <v>0</v>
      </c>
    </row>
    <row r="17" spans="1:14" ht="14.85" customHeight="1" x14ac:dyDescent="0.25">
      <c r="A17" s="31" t="s">
        <v>154</v>
      </c>
      <c r="B17" s="32">
        <v>1</v>
      </c>
      <c r="C17" s="48" t="s">
        <v>113</v>
      </c>
      <c r="D17" s="48" t="s">
        <v>156</v>
      </c>
      <c r="E17" s="33" t="s">
        <v>7</v>
      </c>
      <c r="F17" s="33" t="s">
        <v>8</v>
      </c>
      <c r="G17" s="34">
        <v>102</v>
      </c>
      <c r="H17" s="35">
        <f t="shared" si="0"/>
        <v>112.2</v>
      </c>
      <c r="I17" s="34">
        <f t="shared" si="1"/>
        <v>119.99999999999999</v>
      </c>
      <c r="J17" s="35">
        <v>132</v>
      </c>
      <c r="K17" s="78"/>
      <c r="L17" s="63">
        <f t="shared" si="3"/>
        <v>0</v>
      </c>
      <c r="M17" s="54">
        <f t="shared" si="4"/>
        <v>59.999999999999993</v>
      </c>
      <c r="N17" s="55">
        <f t="shared" si="2"/>
        <v>0</v>
      </c>
    </row>
    <row r="18" spans="1:14" ht="14.85" customHeight="1" x14ac:dyDescent="0.25">
      <c r="A18" s="31" t="s">
        <v>155</v>
      </c>
      <c r="B18" s="32">
        <v>1</v>
      </c>
      <c r="C18" s="50" t="s">
        <v>126</v>
      </c>
      <c r="D18" s="50" t="s">
        <v>163</v>
      </c>
      <c r="E18" s="33" t="s">
        <v>178</v>
      </c>
      <c r="F18" s="33" t="s">
        <v>186</v>
      </c>
      <c r="G18" s="34">
        <v>258.39999999999992</v>
      </c>
      <c r="H18" s="35">
        <f t="shared" si="0"/>
        <v>284.23999999999995</v>
      </c>
      <c r="I18" s="34">
        <f t="shared" si="1"/>
        <v>303.99999999999994</v>
      </c>
      <c r="J18" s="35">
        <v>334.4</v>
      </c>
      <c r="K18" s="78"/>
      <c r="L18" s="63">
        <f t="shared" si="3"/>
        <v>0</v>
      </c>
      <c r="M18" s="54">
        <f t="shared" si="4"/>
        <v>151.99999999999997</v>
      </c>
      <c r="N18" s="55">
        <f t="shared" si="2"/>
        <v>0</v>
      </c>
    </row>
    <row r="19" spans="1:14" ht="14.85" customHeight="1" x14ac:dyDescent="0.25">
      <c r="A19" s="31" t="s">
        <v>161</v>
      </c>
      <c r="B19" s="32">
        <v>1</v>
      </c>
      <c r="C19" s="46" t="s">
        <v>162</v>
      </c>
      <c r="D19" s="46" t="s">
        <v>164</v>
      </c>
      <c r="E19" s="33" t="s">
        <v>187</v>
      </c>
      <c r="F19" s="33" t="s">
        <v>189</v>
      </c>
      <c r="G19" s="34">
        <v>382.49999999999994</v>
      </c>
      <c r="H19" s="35">
        <f t="shared" si="0"/>
        <v>420.75</v>
      </c>
      <c r="I19" s="34">
        <f t="shared" si="1"/>
        <v>449.99999999999994</v>
      </c>
      <c r="J19" s="35">
        <v>495</v>
      </c>
      <c r="K19" s="78"/>
      <c r="L19" s="63">
        <f t="shared" si="3"/>
        <v>0</v>
      </c>
      <c r="M19" s="54">
        <f t="shared" si="4"/>
        <v>224.99999999999997</v>
      </c>
      <c r="N19" s="55">
        <f t="shared" si="2"/>
        <v>0</v>
      </c>
    </row>
    <row r="20" spans="1:14" ht="14.85" customHeight="1" x14ac:dyDescent="0.25">
      <c r="A20" s="31" t="s">
        <v>165</v>
      </c>
      <c r="B20" s="32">
        <v>1</v>
      </c>
      <c r="C20" s="46" t="s">
        <v>162</v>
      </c>
      <c r="D20" s="46" t="s">
        <v>169</v>
      </c>
      <c r="E20" s="33" t="s">
        <v>188</v>
      </c>
      <c r="F20" s="33" t="s">
        <v>190</v>
      </c>
      <c r="G20" s="34">
        <v>204.77272727272725</v>
      </c>
      <c r="H20" s="35">
        <f t="shared" si="0"/>
        <v>225.25</v>
      </c>
      <c r="I20" s="34">
        <f t="shared" si="1"/>
        <v>240.90909090909088</v>
      </c>
      <c r="J20" s="35">
        <v>265</v>
      </c>
      <c r="K20" s="78"/>
      <c r="L20" s="63">
        <f t="shared" si="3"/>
        <v>0</v>
      </c>
      <c r="M20" s="54">
        <f t="shared" si="4"/>
        <v>120.45454545454544</v>
      </c>
      <c r="N20" s="55">
        <f t="shared" si="2"/>
        <v>0</v>
      </c>
    </row>
    <row r="21" spans="1:14" ht="14.85" customHeight="1" x14ac:dyDescent="0.25">
      <c r="A21" s="31" t="s">
        <v>166</v>
      </c>
      <c r="B21" s="32">
        <v>1</v>
      </c>
      <c r="C21" s="46" t="s">
        <v>162</v>
      </c>
      <c r="D21" s="46" t="s">
        <v>170</v>
      </c>
      <c r="E21" s="33" t="s">
        <v>188</v>
      </c>
      <c r="F21" s="33" t="s">
        <v>193</v>
      </c>
      <c r="G21" s="34">
        <v>204.77272727272725</v>
      </c>
      <c r="H21" s="35">
        <f t="shared" si="0"/>
        <v>225.25</v>
      </c>
      <c r="I21" s="34">
        <f t="shared" si="1"/>
        <v>240.90909090909088</v>
      </c>
      <c r="J21" s="35">
        <v>265</v>
      </c>
      <c r="K21" s="78"/>
      <c r="L21" s="63">
        <f t="shared" si="3"/>
        <v>0</v>
      </c>
      <c r="M21" s="54">
        <f t="shared" si="4"/>
        <v>120.45454545454544</v>
      </c>
      <c r="N21" s="55">
        <f t="shared" si="2"/>
        <v>0</v>
      </c>
    </row>
    <row r="22" spans="1:14" ht="14.85" customHeight="1" x14ac:dyDescent="0.25">
      <c r="A22" s="31" t="s">
        <v>167</v>
      </c>
      <c r="B22" s="32">
        <v>1</v>
      </c>
      <c r="C22" s="46" t="s">
        <v>162</v>
      </c>
      <c r="D22" s="46" t="s">
        <v>171</v>
      </c>
      <c r="E22" s="33" t="s">
        <v>188</v>
      </c>
      <c r="F22" s="33" t="s">
        <v>191</v>
      </c>
      <c r="G22" s="34">
        <v>204.77272727272725</v>
      </c>
      <c r="H22" s="35">
        <f t="shared" si="0"/>
        <v>225.25</v>
      </c>
      <c r="I22" s="34">
        <f t="shared" si="1"/>
        <v>240.90909090909088</v>
      </c>
      <c r="J22" s="35">
        <v>265</v>
      </c>
      <c r="K22" s="78"/>
      <c r="L22" s="63">
        <f t="shared" si="3"/>
        <v>0</v>
      </c>
      <c r="M22" s="54">
        <f t="shared" si="4"/>
        <v>120.45454545454544</v>
      </c>
      <c r="N22" s="55">
        <f t="shared" si="2"/>
        <v>0</v>
      </c>
    </row>
    <row r="23" spans="1:14" ht="14.85" customHeight="1" thickBot="1" x14ac:dyDescent="0.3">
      <c r="A23" s="36" t="s">
        <v>168</v>
      </c>
      <c r="B23" s="37">
        <v>1</v>
      </c>
      <c r="C23" s="51" t="s">
        <v>162</v>
      </c>
      <c r="D23" s="51" t="s">
        <v>172</v>
      </c>
      <c r="E23" s="38" t="s">
        <v>188</v>
      </c>
      <c r="F23" s="38" t="s">
        <v>192</v>
      </c>
      <c r="G23" s="39">
        <v>204.77272727272725</v>
      </c>
      <c r="H23" s="40">
        <f t="shared" si="0"/>
        <v>225.25</v>
      </c>
      <c r="I23" s="39">
        <f t="shared" si="1"/>
        <v>240.90909090909088</v>
      </c>
      <c r="J23" s="40">
        <v>265</v>
      </c>
      <c r="K23" s="79"/>
      <c r="L23" s="63">
        <f t="shared" si="3"/>
        <v>0</v>
      </c>
      <c r="M23" s="54">
        <f t="shared" si="4"/>
        <v>120.45454545454544</v>
      </c>
      <c r="N23" s="55">
        <f t="shared" si="2"/>
        <v>0</v>
      </c>
    </row>
    <row r="24" spans="1:14" ht="14.85" customHeight="1" x14ac:dyDescent="0.25">
      <c r="A24" s="26" t="s">
        <v>196</v>
      </c>
      <c r="B24" s="27">
        <v>2</v>
      </c>
      <c r="C24" s="49" t="s">
        <v>126</v>
      </c>
      <c r="D24" s="49" t="s">
        <v>138</v>
      </c>
      <c r="E24" s="28" t="s">
        <v>174</v>
      </c>
      <c r="F24" s="28" t="s">
        <v>210</v>
      </c>
      <c r="G24" s="29">
        <v>149.6</v>
      </c>
      <c r="H24" s="30">
        <f t="shared" si="0"/>
        <v>164.56</v>
      </c>
      <c r="I24" s="29">
        <f t="shared" si="1"/>
        <v>175.99999999999997</v>
      </c>
      <c r="J24" s="30">
        <v>193.6</v>
      </c>
      <c r="K24" s="77"/>
      <c r="L24" s="63">
        <f t="shared" si="3"/>
        <v>0</v>
      </c>
      <c r="M24" s="54">
        <f t="shared" si="4"/>
        <v>87.999999999999986</v>
      </c>
      <c r="N24" s="55">
        <f t="shared" si="2"/>
        <v>0</v>
      </c>
    </row>
    <row r="25" spans="1:14" ht="14.85" customHeight="1" x14ac:dyDescent="0.25">
      <c r="A25" s="31" t="s">
        <v>128</v>
      </c>
      <c r="B25" s="32">
        <v>2</v>
      </c>
      <c r="C25" s="50" t="s">
        <v>126</v>
      </c>
      <c r="D25" s="50" t="s">
        <v>194</v>
      </c>
      <c r="E25" s="33" t="s">
        <v>174</v>
      </c>
      <c r="F25" s="33" t="s">
        <v>211</v>
      </c>
      <c r="G25" s="34">
        <v>81.59999999999998</v>
      </c>
      <c r="H25" s="35">
        <f t="shared" si="0"/>
        <v>89.759999999999991</v>
      </c>
      <c r="I25" s="34">
        <f t="shared" si="1"/>
        <v>95.999999999999986</v>
      </c>
      <c r="J25" s="35">
        <v>105.6</v>
      </c>
      <c r="K25" s="78"/>
      <c r="L25" s="63">
        <f t="shared" si="3"/>
        <v>0</v>
      </c>
      <c r="M25" s="54">
        <f t="shared" si="4"/>
        <v>47.999999999999993</v>
      </c>
      <c r="N25" s="55">
        <f t="shared" si="2"/>
        <v>0</v>
      </c>
    </row>
    <row r="26" spans="1:14" ht="14.85" customHeight="1" x14ac:dyDescent="0.25">
      <c r="A26" s="31" t="s">
        <v>200</v>
      </c>
      <c r="B26" s="32">
        <v>2</v>
      </c>
      <c r="C26" s="50" t="s">
        <v>126</v>
      </c>
      <c r="D26" s="50" t="s">
        <v>195</v>
      </c>
      <c r="E26" s="33" t="s">
        <v>174</v>
      </c>
      <c r="F26" s="33" t="s">
        <v>212</v>
      </c>
      <c r="G26" s="34">
        <v>71.400000000000006</v>
      </c>
      <c r="H26" s="35">
        <f t="shared" si="0"/>
        <v>78.540000000000006</v>
      </c>
      <c r="I26" s="34">
        <f t="shared" si="1"/>
        <v>84</v>
      </c>
      <c r="J26" s="35">
        <v>92.4</v>
      </c>
      <c r="K26" s="78"/>
      <c r="L26" s="63">
        <f t="shared" si="3"/>
        <v>0</v>
      </c>
      <c r="M26" s="54">
        <f t="shared" si="4"/>
        <v>42</v>
      </c>
      <c r="N26" s="55">
        <f t="shared" si="2"/>
        <v>0</v>
      </c>
    </row>
    <row r="27" spans="1:14" ht="14.85" customHeight="1" x14ac:dyDescent="0.25">
      <c r="A27" s="31" t="s">
        <v>140</v>
      </c>
      <c r="B27" s="32">
        <v>2</v>
      </c>
      <c r="C27" s="50" t="s">
        <v>126</v>
      </c>
      <c r="D27" s="50" t="s">
        <v>353</v>
      </c>
      <c r="E27" s="33" t="s">
        <v>174</v>
      </c>
      <c r="F27" s="33" t="s">
        <v>213</v>
      </c>
      <c r="G27" s="34">
        <v>115.6</v>
      </c>
      <c r="H27" s="35">
        <f t="shared" si="0"/>
        <v>127.16</v>
      </c>
      <c r="I27" s="34">
        <f t="shared" si="1"/>
        <v>135.99999999999997</v>
      </c>
      <c r="J27" s="35">
        <v>149.6</v>
      </c>
      <c r="K27" s="78"/>
      <c r="L27" s="63">
        <f t="shared" si="3"/>
        <v>0</v>
      </c>
      <c r="M27" s="54">
        <f t="shared" si="4"/>
        <v>67.999999999999986</v>
      </c>
      <c r="N27" s="55">
        <f t="shared" si="2"/>
        <v>0</v>
      </c>
    </row>
    <row r="28" spans="1:14" ht="14.85" customHeight="1" x14ac:dyDescent="0.25">
      <c r="A28" s="31" t="s">
        <v>201</v>
      </c>
      <c r="B28" s="32">
        <v>2</v>
      </c>
      <c r="C28" s="50" t="s">
        <v>126</v>
      </c>
      <c r="D28" s="50" t="s">
        <v>157</v>
      </c>
      <c r="E28" s="33" t="s">
        <v>175</v>
      </c>
      <c r="F28" s="33" t="s">
        <v>214</v>
      </c>
      <c r="G28" s="34">
        <v>190.39999999999998</v>
      </c>
      <c r="H28" s="35">
        <f t="shared" si="0"/>
        <v>209.44</v>
      </c>
      <c r="I28" s="34">
        <f t="shared" si="1"/>
        <v>224</v>
      </c>
      <c r="J28" s="35">
        <v>246.4</v>
      </c>
      <c r="K28" s="78"/>
      <c r="L28" s="63">
        <f t="shared" si="3"/>
        <v>0</v>
      </c>
      <c r="M28" s="54">
        <f t="shared" si="4"/>
        <v>112</v>
      </c>
      <c r="N28" s="55">
        <f t="shared" si="2"/>
        <v>0</v>
      </c>
    </row>
    <row r="29" spans="1:14" ht="14.85" customHeight="1" x14ac:dyDescent="0.25">
      <c r="A29" s="31" t="s">
        <v>202</v>
      </c>
      <c r="B29" s="32">
        <v>2</v>
      </c>
      <c r="C29" s="50" t="s">
        <v>126</v>
      </c>
      <c r="D29" s="50" t="s">
        <v>158</v>
      </c>
      <c r="E29" s="33" t="s">
        <v>175</v>
      </c>
      <c r="F29" s="33" t="s">
        <v>215</v>
      </c>
      <c r="G29" s="34">
        <v>207.39999999999998</v>
      </c>
      <c r="H29" s="35">
        <v>228.14</v>
      </c>
      <c r="I29" s="34">
        <f t="shared" si="1"/>
        <v>243.99999999999997</v>
      </c>
      <c r="J29" s="35">
        <v>268.39999999999998</v>
      </c>
      <c r="K29" s="78"/>
      <c r="L29" s="63">
        <f t="shared" si="3"/>
        <v>0</v>
      </c>
      <c r="M29" s="54">
        <f t="shared" si="4"/>
        <v>121.99999999999999</v>
      </c>
      <c r="N29" s="55">
        <f t="shared" si="2"/>
        <v>0</v>
      </c>
    </row>
    <row r="30" spans="1:14" ht="14.85" customHeight="1" x14ac:dyDescent="0.25">
      <c r="A30" s="31" t="s">
        <v>207</v>
      </c>
      <c r="B30" s="32">
        <v>2</v>
      </c>
      <c r="C30" s="50" t="s">
        <v>126</v>
      </c>
      <c r="D30" s="50" t="s">
        <v>159</v>
      </c>
      <c r="E30" s="33" t="s">
        <v>209</v>
      </c>
      <c r="F30" s="33" t="s">
        <v>216</v>
      </c>
      <c r="G30" s="34">
        <v>170</v>
      </c>
      <c r="H30" s="35">
        <f t="shared" ref="H30:H56" si="5">J30*0.85</f>
        <v>187</v>
      </c>
      <c r="I30" s="34">
        <f t="shared" si="1"/>
        <v>199.99999999999997</v>
      </c>
      <c r="J30" s="35">
        <v>220</v>
      </c>
      <c r="K30" s="78"/>
      <c r="L30" s="63">
        <f t="shared" si="3"/>
        <v>0</v>
      </c>
      <c r="M30" s="54">
        <f t="shared" si="4"/>
        <v>99.999999999999986</v>
      </c>
      <c r="N30" s="55">
        <f t="shared" si="2"/>
        <v>0</v>
      </c>
    </row>
    <row r="31" spans="1:14" ht="14.85" customHeight="1" x14ac:dyDescent="0.25">
      <c r="A31" s="31" t="s">
        <v>208</v>
      </c>
      <c r="B31" s="32">
        <v>2</v>
      </c>
      <c r="C31" s="50" t="s">
        <v>126</v>
      </c>
      <c r="D31" s="50" t="s">
        <v>160</v>
      </c>
      <c r="E31" s="33" t="s">
        <v>209</v>
      </c>
      <c r="F31" s="33" t="s">
        <v>217</v>
      </c>
      <c r="G31" s="34">
        <v>95.199999999999989</v>
      </c>
      <c r="H31" s="35">
        <f t="shared" si="5"/>
        <v>104.72</v>
      </c>
      <c r="I31" s="34">
        <f t="shared" si="1"/>
        <v>112</v>
      </c>
      <c r="J31" s="35">
        <v>123.2</v>
      </c>
      <c r="K31" s="78"/>
      <c r="L31" s="63">
        <f t="shared" si="3"/>
        <v>0</v>
      </c>
      <c r="M31" s="54">
        <f t="shared" si="4"/>
        <v>56</v>
      </c>
      <c r="N31" s="55">
        <f t="shared" si="2"/>
        <v>0</v>
      </c>
    </row>
    <row r="32" spans="1:14" ht="14.85" customHeight="1" x14ac:dyDescent="0.25">
      <c r="A32" s="31" t="s">
        <v>218</v>
      </c>
      <c r="B32" s="32">
        <v>2</v>
      </c>
      <c r="C32" s="48" t="s">
        <v>113</v>
      </c>
      <c r="D32" s="48" t="s">
        <v>55</v>
      </c>
      <c r="E32" s="33" t="s">
        <v>56</v>
      </c>
      <c r="F32" s="33" t="s">
        <v>57</v>
      </c>
      <c r="G32" s="34">
        <v>105.39999999999999</v>
      </c>
      <c r="H32" s="35">
        <f t="shared" si="5"/>
        <v>115.94</v>
      </c>
      <c r="I32" s="34">
        <f t="shared" si="1"/>
        <v>124</v>
      </c>
      <c r="J32" s="35">
        <v>136.4</v>
      </c>
      <c r="K32" s="78"/>
      <c r="L32" s="63">
        <f t="shared" si="3"/>
        <v>0</v>
      </c>
      <c r="M32" s="54">
        <f t="shared" si="4"/>
        <v>62</v>
      </c>
      <c r="N32" s="55">
        <f t="shared" si="2"/>
        <v>0</v>
      </c>
    </row>
    <row r="33" spans="1:14" ht="14.85" customHeight="1" x14ac:dyDescent="0.25">
      <c r="A33" s="31" t="s">
        <v>150</v>
      </c>
      <c r="B33" s="32">
        <v>2</v>
      </c>
      <c r="C33" s="48" t="s">
        <v>113</v>
      </c>
      <c r="D33" s="48" t="s">
        <v>12</v>
      </c>
      <c r="E33" s="33" t="s">
        <v>9</v>
      </c>
      <c r="F33" s="33" t="s">
        <v>10</v>
      </c>
      <c r="G33" s="34">
        <v>95.199999999999989</v>
      </c>
      <c r="H33" s="35">
        <f t="shared" si="5"/>
        <v>104.72</v>
      </c>
      <c r="I33" s="34">
        <f t="shared" si="1"/>
        <v>112</v>
      </c>
      <c r="J33" s="35">
        <v>123.2</v>
      </c>
      <c r="K33" s="78"/>
      <c r="L33" s="63">
        <f t="shared" si="3"/>
        <v>0</v>
      </c>
      <c r="M33" s="54">
        <f t="shared" si="4"/>
        <v>56</v>
      </c>
      <c r="N33" s="55">
        <f t="shared" si="2"/>
        <v>0</v>
      </c>
    </row>
    <row r="34" spans="1:14" ht="14.85" customHeight="1" x14ac:dyDescent="0.25">
      <c r="A34" s="31" t="s">
        <v>220</v>
      </c>
      <c r="B34" s="32">
        <v>2</v>
      </c>
      <c r="C34" s="46" t="s">
        <v>162</v>
      </c>
      <c r="D34" s="46" t="s">
        <v>164</v>
      </c>
      <c r="E34" s="33" t="s">
        <v>187</v>
      </c>
      <c r="F34" s="33" t="s">
        <v>233</v>
      </c>
      <c r="G34" s="34">
        <v>382.49999999999994</v>
      </c>
      <c r="H34" s="35">
        <f t="shared" si="5"/>
        <v>420.75</v>
      </c>
      <c r="I34" s="34">
        <f t="shared" si="1"/>
        <v>449.99999999999994</v>
      </c>
      <c r="J34" s="35">
        <v>495</v>
      </c>
      <c r="K34" s="78"/>
      <c r="L34" s="63">
        <f t="shared" si="3"/>
        <v>0</v>
      </c>
      <c r="M34" s="54">
        <f t="shared" si="4"/>
        <v>224.99999999999997</v>
      </c>
      <c r="N34" s="55">
        <f t="shared" si="2"/>
        <v>0</v>
      </c>
    </row>
    <row r="35" spans="1:14" ht="14.85" customHeight="1" x14ac:dyDescent="0.25">
      <c r="A35" s="31" t="s">
        <v>223</v>
      </c>
      <c r="B35" s="32">
        <v>2</v>
      </c>
      <c r="C35" s="46" t="s">
        <v>162</v>
      </c>
      <c r="D35" s="46" t="s">
        <v>169</v>
      </c>
      <c r="E35" s="33" t="s">
        <v>229</v>
      </c>
      <c r="F35" s="33" t="s">
        <v>234</v>
      </c>
      <c r="G35" s="34">
        <v>220.22727272727272</v>
      </c>
      <c r="H35" s="35">
        <f t="shared" si="5"/>
        <v>242.25</v>
      </c>
      <c r="I35" s="34">
        <f t="shared" si="1"/>
        <v>259.09090909090907</v>
      </c>
      <c r="J35" s="35">
        <v>285</v>
      </c>
      <c r="K35" s="78"/>
      <c r="L35" s="63">
        <f t="shared" si="3"/>
        <v>0</v>
      </c>
      <c r="M35" s="54">
        <f t="shared" si="4"/>
        <v>129.54545454545453</v>
      </c>
      <c r="N35" s="55">
        <f t="shared" si="2"/>
        <v>0</v>
      </c>
    </row>
    <row r="36" spans="1:14" ht="14.85" customHeight="1" x14ac:dyDescent="0.25">
      <c r="A36" s="31" t="s">
        <v>226</v>
      </c>
      <c r="B36" s="32">
        <v>2</v>
      </c>
      <c r="C36" s="46" t="s">
        <v>162</v>
      </c>
      <c r="D36" s="46" t="s">
        <v>170</v>
      </c>
      <c r="E36" s="33" t="s">
        <v>232</v>
      </c>
      <c r="F36" s="33" t="s">
        <v>237</v>
      </c>
      <c r="G36" s="34">
        <v>220.22727272727272</v>
      </c>
      <c r="H36" s="35">
        <f t="shared" si="5"/>
        <v>242.25</v>
      </c>
      <c r="I36" s="34">
        <f t="shared" si="1"/>
        <v>259.09090909090907</v>
      </c>
      <c r="J36" s="35">
        <v>285</v>
      </c>
      <c r="K36" s="78"/>
      <c r="L36" s="63">
        <f t="shared" si="3"/>
        <v>0</v>
      </c>
      <c r="M36" s="54">
        <f t="shared" si="4"/>
        <v>129.54545454545453</v>
      </c>
      <c r="N36" s="55">
        <f t="shared" si="2"/>
        <v>0</v>
      </c>
    </row>
    <row r="37" spans="1:14" ht="14.85" customHeight="1" x14ac:dyDescent="0.25">
      <c r="A37" s="31" t="s">
        <v>227</v>
      </c>
      <c r="B37" s="32">
        <v>2</v>
      </c>
      <c r="C37" s="46" t="s">
        <v>162</v>
      </c>
      <c r="D37" s="46" t="s">
        <v>171</v>
      </c>
      <c r="E37" s="33" t="s">
        <v>231</v>
      </c>
      <c r="F37" s="33" t="s">
        <v>236</v>
      </c>
      <c r="G37" s="34">
        <v>220.22727272727272</v>
      </c>
      <c r="H37" s="35">
        <f t="shared" si="5"/>
        <v>242.25</v>
      </c>
      <c r="I37" s="34">
        <f t="shared" si="1"/>
        <v>259.09090909090907</v>
      </c>
      <c r="J37" s="35">
        <v>285</v>
      </c>
      <c r="K37" s="78"/>
      <c r="L37" s="63">
        <f t="shared" si="3"/>
        <v>0</v>
      </c>
      <c r="M37" s="54">
        <f t="shared" si="4"/>
        <v>129.54545454545453</v>
      </c>
      <c r="N37" s="55">
        <f t="shared" si="2"/>
        <v>0</v>
      </c>
    </row>
    <row r="38" spans="1:14" ht="14.85" customHeight="1" thickBot="1" x14ac:dyDescent="0.3">
      <c r="A38" s="36" t="s">
        <v>228</v>
      </c>
      <c r="B38" s="37">
        <v>2</v>
      </c>
      <c r="C38" s="51" t="s">
        <v>162</v>
      </c>
      <c r="D38" s="51" t="s">
        <v>172</v>
      </c>
      <c r="E38" s="38" t="s">
        <v>230</v>
      </c>
      <c r="F38" s="38" t="s">
        <v>235</v>
      </c>
      <c r="G38" s="39">
        <v>220.22727272727272</v>
      </c>
      <c r="H38" s="40">
        <f t="shared" si="5"/>
        <v>242.25</v>
      </c>
      <c r="I38" s="39">
        <f t="shared" si="1"/>
        <v>259.09090909090907</v>
      </c>
      <c r="J38" s="40">
        <v>285</v>
      </c>
      <c r="K38" s="79"/>
      <c r="L38" s="63">
        <f t="shared" si="3"/>
        <v>0</v>
      </c>
      <c r="M38" s="54">
        <f t="shared" si="4"/>
        <v>129.54545454545453</v>
      </c>
      <c r="N38" s="55">
        <f t="shared" si="2"/>
        <v>0</v>
      </c>
    </row>
    <row r="39" spans="1:14" ht="14.85" customHeight="1" x14ac:dyDescent="0.25">
      <c r="A39" s="26" t="s">
        <v>129</v>
      </c>
      <c r="B39" s="27">
        <v>3</v>
      </c>
      <c r="C39" s="47" t="s">
        <v>113</v>
      </c>
      <c r="D39" s="47" t="s">
        <v>138</v>
      </c>
      <c r="E39" s="28" t="s">
        <v>87</v>
      </c>
      <c r="F39" s="28" t="s">
        <v>93</v>
      </c>
      <c r="G39" s="29">
        <v>292.39999999999998</v>
      </c>
      <c r="H39" s="30">
        <f t="shared" si="5"/>
        <v>321.64</v>
      </c>
      <c r="I39" s="29">
        <f t="shared" si="1"/>
        <v>343.99999999999994</v>
      </c>
      <c r="J39" s="30">
        <v>378.4</v>
      </c>
      <c r="K39" s="77"/>
      <c r="L39" s="63">
        <f t="shared" si="3"/>
        <v>0</v>
      </c>
      <c r="M39" s="54">
        <f t="shared" si="4"/>
        <v>171.99999999999997</v>
      </c>
      <c r="N39" s="55">
        <f t="shared" si="2"/>
        <v>0</v>
      </c>
    </row>
    <row r="40" spans="1:14" ht="14.85" customHeight="1" x14ac:dyDescent="0.25">
      <c r="A40" s="31" t="s">
        <v>132</v>
      </c>
      <c r="B40" s="32">
        <v>3</v>
      </c>
      <c r="C40" s="48" t="s">
        <v>113</v>
      </c>
      <c r="D40" s="48" t="s">
        <v>195</v>
      </c>
      <c r="E40" s="33" t="s">
        <v>88</v>
      </c>
      <c r="F40" s="33" t="s">
        <v>94</v>
      </c>
      <c r="G40" s="34">
        <v>108.8</v>
      </c>
      <c r="H40" s="35">
        <f t="shared" si="5"/>
        <v>119.68</v>
      </c>
      <c r="I40" s="34">
        <f t="shared" si="1"/>
        <v>128</v>
      </c>
      <c r="J40" s="35">
        <v>140.80000000000001</v>
      </c>
      <c r="K40" s="78"/>
      <c r="L40" s="63">
        <f t="shared" si="3"/>
        <v>0</v>
      </c>
      <c r="M40" s="54">
        <f t="shared" si="4"/>
        <v>64</v>
      </c>
      <c r="N40" s="55">
        <f t="shared" si="2"/>
        <v>0</v>
      </c>
    </row>
    <row r="41" spans="1:14" ht="14.85" customHeight="1" x14ac:dyDescent="0.25">
      <c r="A41" s="31" t="s">
        <v>141</v>
      </c>
      <c r="B41" s="32">
        <v>3</v>
      </c>
      <c r="C41" s="48" t="s">
        <v>113</v>
      </c>
      <c r="D41" s="48" t="s">
        <v>353</v>
      </c>
      <c r="E41" s="33" t="s">
        <v>87</v>
      </c>
      <c r="F41" s="33" t="s">
        <v>95</v>
      </c>
      <c r="G41" s="34">
        <v>305.99999999999994</v>
      </c>
      <c r="H41" s="35">
        <f t="shared" si="5"/>
        <v>336.59999999999997</v>
      </c>
      <c r="I41" s="34">
        <f t="shared" ref="I41:I79" si="6">J41/1.1</f>
        <v>359.99999999999994</v>
      </c>
      <c r="J41" s="35">
        <v>396</v>
      </c>
      <c r="K41" s="78"/>
      <c r="L41" s="63">
        <f t="shared" si="3"/>
        <v>0</v>
      </c>
      <c r="M41" s="54">
        <f t="shared" si="4"/>
        <v>179.99999999999997</v>
      </c>
      <c r="N41" s="55">
        <f t="shared" ref="N41:N79" si="7">M41*0.0026*K41</f>
        <v>0</v>
      </c>
    </row>
    <row r="42" spans="1:14" ht="14.85" customHeight="1" x14ac:dyDescent="0.25">
      <c r="A42" s="31" t="s">
        <v>203</v>
      </c>
      <c r="B42" s="32">
        <v>3</v>
      </c>
      <c r="C42" s="48" t="s">
        <v>113</v>
      </c>
      <c r="D42" s="48" t="s">
        <v>242</v>
      </c>
      <c r="E42" s="33" t="s">
        <v>89</v>
      </c>
      <c r="F42" s="33" t="s">
        <v>111</v>
      </c>
      <c r="G42" s="34">
        <v>598.4</v>
      </c>
      <c r="H42" s="35">
        <f t="shared" si="5"/>
        <v>658.24</v>
      </c>
      <c r="I42" s="34">
        <f t="shared" si="6"/>
        <v>703.99999999999989</v>
      </c>
      <c r="J42" s="35">
        <v>774.4</v>
      </c>
      <c r="K42" s="78"/>
      <c r="L42" s="63">
        <f t="shared" si="3"/>
        <v>0</v>
      </c>
      <c r="M42" s="54">
        <f t="shared" si="4"/>
        <v>351.99999999999994</v>
      </c>
      <c r="N42" s="55">
        <f t="shared" si="7"/>
        <v>0</v>
      </c>
    </row>
    <row r="43" spans="1:14" ht="14.85" customHeight="1" x14ac:dyDescent="0.25">
      <c r="A43" s="31" t="s">
        <v>204</v>
      </c>
      <c r="B43" s="32">
        <v>3</v>
      </c>
      <c r="C43" s="48" t="s">
        <v>113</v>
      </c>
      <c r="D43" s="48" t="s">
        <v>243</v>
      </c>
      <c r="E43" s="33" t="s">
        <v>90</v>
      </c>
      <c r="F43" s="33" t="s">
        <v>108</v>
      </c>
      <c r="G43" s="34">
        <v>370.90909090909088</v>
      </c>
      <c r="H43" s="35">
        <f t="shared" si="5"/>
        <v>408</v>
      </c>
      <c r="I43" s="34">
        <f t="shared" si="6"/>
        <v>436.36363636363632</v>
      </c>
      <c r="J43" s="35">
        <v>480</v>
      </c>
      <c r="K43" s="78"/>
      <c r="L43" s="63">
        <f t="shared" si="3"/>
        <v>0</v>
      </c>
      <c r="M43" s="54">
        <f t="shared" si="4"/>
        <v>218.18181818181816</v>
      </c>
      <c r="N43" s="55">
        <f t="shared" si="7"/>
        <v>0</v>
      </c>
    </row>
    <row r="44" spans="1:14" ht="14.85" customHeight="1" x14ac:dyDescent="0.25">
      <c r="A44" s="31" t="s">
        <v>224</v>
      </c>
      <c r="B44" s="32">
        <v>3</v>
      </c>
      <c r="C44" s="48" t="s">
        <v>113</v>
      </c>
      <c r="D44" s="48" t="s">
        <v>147</v>
      </c>
      <c r="E44" s="33" t="s">
        <v>56</v>
      </c>
      <c r="F44" s="33" t="s">
        <v>58</v>
      </c>
      <c r="G44" s="34">
        <v>129.19999999999996</v>
      </c>
      <c r="H44" s="35">
        <f t="shared" si="5"/>
        <v>142.11999999999998</v>
      </c>
      <c r="I44" s="34">
        <f t="shared" si="6"/>
        <v>151.99999999999997</v>
      </c>
      <c r="J44" s="35">
        <v>167.2</v>
      </c>
      <c r="K44" s="78"/>
      <c r="L44" s="63">
        <f t="shared" si="3"/>
        <v>0</v>
      </c>
      <c r="M44" s="54">
        <f t="shared" si="4"/>
        <v>75.999999999999986</v>
      </c>
      <c r="N44" s="55">
        <f t="shared" si="7"/>
        <v>0</v>
      </c>
    </row>
    <row r="45" spans="1:14" ht="14.85" customHeight="1" x14ac:dyDescent="0.25">
      <c r="A45" s="31" t="s">
        <v>197</v>
      </c>
      <c r="B45" s="32">
        <v>3</v>
      </c>
      <c r="C45" s="48" t="s">
        <v>113</v>
      </c>
      <c r="D45" s="48" t="s">
        <v>156</v>
      </c>
      <c r="E45" s="33" t="s">
        <v>9</v>
      </c>
      <c r="F45" s="33" t="s">
        <v>11</v>
      </c>
      <c r="G45" s="34">
        <v>129.19999999999996</v>
      </c>
      <c r="H45" s="35">
        <f t="shared" si="5"/>
        <v>142.11999999999998</v>
      </c>
      <c r="I45" s="34">
        <f t="shared" si="6"/>
        <v>151.99999999999997</v>
      </c>
      <c r="J45" s="35">
        <v>167.2</v>
      </c>
      <c r="K45" s="78"/>
      <c r="L45" s="63">
        <f t="shared" si="3"/>
        <v>0</v>
      </c>
      <c r="M45" s="54">
        <f t="shared" si="4"/>
        <v>75.999999999999986</v>
      </c>
      <c r="N45" s="55">
        <f t="shared" si="7"/>
        <v>0</v>
      </c>
    </row>
    <row r="46" spans="1:14" ht="14.85" customHeight="1" x14ac:dyDescent="0.25">
      <c r="A46" s="31" t="s">
        <v>219</v>
      </c>
      <c r="B46" s="32">
        <v>3</v>
      </c>
      <c r="C46" s="46" t="s">
        <v>162</v>
      </c>
      <c r="D46" s="46" t="s">
        <v>260</v>
      </c>
      <c r="E46" s="33" t="s">
        <v>187</v>
      </c>
      <c r="F46" s="33" t="s">
        <v>266</v>
      </c>
      <c r="G46" s="34">
        <v>193.18181818181816</v>
      </c>
      <c r="H46" s="35">
        <f t="shared" si="5"/>
        <v>212.5</v>
      </c>
      <c r="I46" s="34">
        <f t="shared" si="6"/>
        <v>227.27272727272725</v>
      </c>
      <c r="J46" s="35">
        <v>250</v>
      </c>
      <c r="K46" s="78"/>
      <c r="L46" s="63">
        <f t="shared" si="3"/>
        <v>0</v>
      </c>
      <c r="M46" s="54">
        <f t="shared" si="4"/>
        <v>113.63636363636363</v>
      </c>
      <c r="N46" s="55">
        <f t="shared" si="7"/>
        <v>0</v>
      </c>
    </row>
    <row r="47" spans="1:14" ht="14.85" customHeight="1" x14ac:dyDescent="0.25">
      <c r="A47" s="31" t="s">
        <v>262</v>
      </c>
      <c r="B47" s="32">
        <v>3</v>
      </c>
      <c r="C47" s="46" t="s">
        <v>162</v>
      </c>
      <c r="D47" s="46" t="s">
        <v>261</v>
      </c>
      <c r="E47" s="33" t="s">
        <v>263</v>
      </c>
      <c r="F47" s="33" t="s">
        <v>267</v>
      </c>
      <c r="G47" s="34">
        <v>197.04545454545453</v>
      </c>
      <c r="H47" s="35">
        <f t="shared" si="5"/>
        <v>216.75</v>
      </c>
      <c r="I47" s="34">
        <f t="shared" si="6"/>
        <v>231.81818181818181</v>
      </c>
      <c r="J47" s="35">
        <v>255</v>
      </c>
      <c r="K47" s="78"/>
      <c r="L47" s="63">
        <f t="shared" si="3"/>
        <v>0</v>
      </c>
      <c r="M47" s="54">
        <f t="shared" si="4"/>
        <v>115.90909090909091</v>
      </c>
      <c r="N47" s="55">
        <f t="shared" si="7"/>
        <v>0</v>
      </c>
    </row>
    <row r="48" spans="1:14" ht="14.85" customHeight="1" x14ac:dyDescent="0.25">
      <c r="A48" s="31" t="s">
        <v>240</v>
      </c>
      <c r="B48" s="32">
        <v>3</v>
      </c>
      <c r="C48" s="48" t="s">
        <v>113</v>
      </c>
      <c r="D48" s="48" t="s">
        <v>268</v>
      </c>
      <c r="E48" s="33" t="s">
        <v>91</v>
      </c>
      <c r="F48" s="33" t="s">
        <v>109</v>
      </c>
      <c r="G48" s="34">
        <v>204</v>
      </c>
      <c r="H48" s="35">
        <f t="shared" si="5"/>
        <v>224.4</v>
      </c>
      <c r="I48" s="34">
        <f t="shared" si="6"/>
        <v>239.99999999999997</v>
      </c>
      <c r="J48" s="35">
        <v>264</v>
      </c>
      <c r="K48" s="78"/>
      <c r="L48" s="63">
        <f t="shared" si="3"/>
        <v>0</v>
      </c>
      <c r="M48" s="54">
        <f t="shared" si="4"/>
        <v>119.99999999999999</v>
      </c>
      <c r="N48" s="55">
        <f t="shared" si="7"/>
        <v>0</v>
      </c>
    </row>
    <row r="49" spans="1:14" ht="14.85" customHeight="1" x14ac:dyDescent="0.25">
      <c r="A49" s="31" t="s">
        <v>241</v>
      </c>
      <c r="B49" s="32">
        <v>3</v>
      </c>
      <c r="C49" s="48" t="s">
        <v>113</v>
      </c>
      <c r="D49" s="48" t="s">
        <v>269</v>
      </c>
      <c r="E49" s="33" t="s">
        <v>92</v>
      </c>
      <c r="F49" s="33" t="s">
        <v>110</v>
      </c>
      <c r="G49" s="34">
        <v>88.4</v>
      </c>
      <c r="H49" s="35">
        <f t="shared" si="5"/>
        <v>97.240000000000009</v>
      </c>
      <c r="I49" s="34">
        <f t="shared" si="6"/>
        <v>104</v>
      </c>
      <c r="J49" s="35">
        <v>114.4</v>
      </c>
      <c r="K49" s="78"/>
      <c r="L49" s="63">
        <f t="shared" si="3"/>
        <v>0</v>
      </c>
      <c r="M49" s="54">
        <f t="shared" si="4"/>
        <v>52</v>
      </c>
      <c r="N49" s="55">
        <f t="shared" si="7"/>
        <v>0</v>
      </c>
    </row>
    <row r="50" spans="1:14" ht="14.85" customHeight="1" x14ac:dyDescent="0.25">
      <c r="A50" s="31" t="s">
        <v>246</v>
      </c>
      <c r="B50" s="66">
        <v>3</v>
      </c>
      <c r="C50" s="67" t="s">
        <v>126</v>
      </c>
      <c r="D50" s="67" t="s">
        <v>138</v>
      </c>
      <c r="E50" s="68" t="s">
        <v>174</v>
      </c>
      <c r="F50" s="68" t="s">
        <v>253</v>
      </c>
      <c r="G50" s="69">
        <v>238</v>
      </c>
      <c r="H50" s="70">
        <f t="shared" si="5"/>
        <v>261.8</v>
      </c>
      <c r="I50" s="69">
        <f t="shared" si="6"/>
        <v>280</v>
      </c>
      <c r="J50" s="70">
        <v>308</v>
      </c>
      <c r="K50" s="78"/>
      <c r="L50" s="63">
        <f t="shared" si="3"/>
        <v>0</v>
      </c>
      <c r="M50" s="54">
        <f t="shared" si="4"/>
        <v>140</v>
      </c>
      <c r="N50" s="55">
        <f t="shared" si="7"/>
        <v>0</v>
      </c>
    </row>
    <row r="51" spans="1:14" ht="14.85" customHeight="1" x14ac:dyDescent="0.25">
      <c r="A51" s="31" t="s">
        <v>238</v>
      </c>
      <c r="B51" s="66">
        <v>3</v>
      </c>
      <c r="C51" s="67" t="s">
        <v>126</v>
      </c>
      <c r="D51" s="67" t="s">
        <v>195</v>
      </c>
      <c r="E51" s="68" t="s">
        <v>174</v>
      </c>
      <c r="F51" s="68" t="s">
        <v>254</v>
      </c>
      <c r="G51" s="69">
        <v>122.4</v>
      </c>
      <c r="H51" s="70">
        <f t="shared" si="5"/>
        <v>134.64000000000001</v>
      </c>
      <c r="I51" s="69">
        <f t="shared" si="6"/>
        <v>144</v>
      </c>
      <c r="J51" s="70">
        <v>158.4</v>
      </c>
      <c r="K51" s="78"/>
      <c r="L51" s="63">
        <f t="shared" si="3"/>
        <v>0</v>
      </c>
      <c r="M51" s="54">
        <f t="shared" si="4"/>
        <v>72</v>
      </c>
      <c r="N51" s="55">
        <f t="shared" si="7"/>
        <v>0</v>
      </c>
    </row>
    <row r="52" spans="1:14" ht="14.85" customHeight="1" x14ac:dyDescent="0.25">
      <c r="A52" s="31" t="s">
        <v>151</v>
      </c>
      <c r="B52" s="66">
        <v>3</v>
      </c>
      <c r="C52" s="67" t="s">
        <v>126</v>
      </c>
      <c r="D52" s="67" t="s">
        <v>353</v>
      </c>
      <c r="E52" s="68" t="s">
        <v>174</v>
      </c>
      <c r="F52" s="68" t="s">
        <v>255</v>
      </c>
      <c r="G52" s="69">
        <v>102</v>
      </c>
      <c r="H52" s="70">
        <f t="shared" si="5"/>
        <v>112.2</v>
      </c>
      <c r="I52" s="69">
        <f t="shared" si="6"/>
        <v>119.99999999999999</v>
      </c>
      <c r="J52" s="70">
        <v>132</v>
      </c>
      <c r="K52" s="78"/>
      <c r="L52" s="63">
        <f t="shared" si="3"/>
        <v>0</v>
      </c>
      <c r="M52" s="54">
        <f t="shared" si="4"/>
        <v>59.999999999999993</v>
      </c>
      <c r="N52" s="55">
        <f t="shared" si="7"/>
        <v>0</v>
      </c>
    </row>
    <row r="53" spans="1:14" ht="14.85" customHeight="1" x14ac:dyDescent="0.25">
      <c r="A53" s="31" t="s">
        <v>249</v>
      </c>
      <c r="B53" s="66">
        <v>3</v>
      </c>
      <c r="C53" s="67" t="s">
        <v>126</v>
      </c>
      <c r="D53" s="67" t="s">
        <v>157</v>
      </c>
      <c r="E53" s="68" t="s">
        <v>252</v>
      </c>
      <c r="F53" s="68" t="s">
        <v>256</v>
      </c>
      <c r="G53" s="69">
        <v>224.39999999999995</v>
      </c>
      <c r="H53" s="70">
        <f t="shared" si="5"/>
        <v>246.83999999999997</v>
      </c>
      <c r="I53" s="69">
        <f t="shared" si="6"/>
        <v>263.99999999999994</v>
      </c>
      <c r="J53" s="70">
        <v>290.39999999999998</v>
      </c>
      <c r="K53" s="78"/>
      <c r="L53" s="63">
        <f t="shared" si="3"/>
        <v>0</v>
      </c>
      <c r="M53" s="54">
        <f t="shared" si="4"/>
        <v>131.99999999999997</v>
      </c>
      <c r="N53" s="55">
        <f t="shared" si="7"/>
        <v>0</v>
      </c>
    </row>
    <row r="54" spans="1:14" ht="14.85" customHeight="1" x14ac:dyDescent="0.25">
      <c r="A54" s="31" t="s">
        <v>250</v>
      </c>
      <c r="B54" s="66">
        <v>3</v>
      </c>
      <c r="C54" s="67" t="s">
        <v>126</v>
      </c>
      <c r="D54" s="67" t="s">
        <v>158</v>
      </c>
      <c r="E54" s="68" t="s">
        <v>252</v>
      </c>
      <c r="F54" s="68" t="s">
        <v>257</v>
      </c>
      <c r="G54" s="69">
        <v>193.79999999999998</v>
      </c>
      <c r="H54" s="70">
        <f t="shared" si="5"/>
        <v>213.18</v>
      </c>
      <c r="I54" s="69">
        <f t="shared" si="6"/>
        <v>228</v>
      </c>
      <c r="J54" s="70">
        <v>250.8</v>
      </c>
      <c r="K54" s="78"/>
      <c r="L54" s="63">
        <f t="shared" si="3"/>
        <v>0</v>
      </c>
      <c r="M54" s="54">
        <f t="shared" si="4"/>
        <v>114</v>
      </c>
      <c r="N54" s="55">
        <f t="shared" si="7"/>
        <v>0</v>
      </c>
    </row>
    <row r="55" spans="1:14" ht="14.85" customHeight="1" x14ac:dyDescent="0.25">
      <c r="A55" s="31" t="s">
        <v>251</v>
      </c>
      <c r="B55" s="66">
        <v>3</v>
      </c>
      <c r="C55" s="67" t="s">
        <v>126</v>
      </c>
      <c r="D55" s="67" t="s">
        <v>244</v>
      </c>
      <c r="E55" s="68" t="s">
        <v>209</v>
      </c>
      <c r="F55" s="68" t="s">
        <v>258</v>
      </c>
      <c r="G55" s="69">
        <v>210.79999999999998</v>
      </c>
      <c r="H55" s="70">
        <f t="shared" si="5"/>
        <v>231.88</v>
      </c>
      <c r="I55" s="69">
        <f t="shared" si="6"/>
        <v>248</v>
      </c>
      <c r="J55" s="70">
        <v>272.8</v>
      </c>
      <c r="K55" s="78"/>
      <c r="L55" s="63">
        <f t="shared" si="3"/>
        <v>0</v>
      </c>
      <c r="M55" s="54">
        <f t="shared" si="4"/>
        <v>124</v>
      </c>
      <c r="N55" s="55">
        <f t="shared" si="7"/>
        <v>0</v>
      </c>
    </row>
    <row r="56" spans="1:14" ht="14.85" customHeight="1" thickBot="1" x14ac:dyDescent="0.3">
      <c r="A56" s="36" t="s">
        <v>221</v>
      </c>
      <c r="B56" s="71">
        <v>3</v>
      </c>
      <c r="C56" s="72" t="s">
        <v>126</v>
      </c>
      <c r="D56" s="72" t="s">
        <v>245</v>
      </c>
      <c r="E56" s="73" t="s">
        <v>209</v>
      </c>
      <c r="F56" s="73" t="s">
        <v>259</v>
      </c>
      <c r="G56" s="74">
        <v>95.199999999999989</v>
      </c>
      <c r="H56" s="75">
        <f t="shared" si="5"/>
        <v>104.72</v>
      </c>
      <c r="I56" s="74">
        <f t="shared" si="6"/>
        <v>112</v>
      </c>
      <c r="J56" s="75">
        <v>123.2</v>
      </c>
      <c r="K56" s="79"/>
      <c r="L56" s="63">
        <f t="shared" si="3"/>
        <v>0</v>
      </c>
      <c r="M56" s="54">
        <f t="shared" si="4"/>
        <v>56</v>
      </c>
      <c r="N56" s="55">
        <f t="shared" si="7"/>
        <v>0</v>
      </c>
    </row>
    <row r="57" spans="1:14" ht="14.85" customHeight="1" x14ac:dyDescent="0.25">
      <c r="A57" s="26" t="s">
        <v>420</v>
      </c>
      <c r="B57" s="27">
        <v>4</v>
      </c>
      <c r="C57" s="47" t="s">
        <v>113</v>
      </c>
      <c r="D57" s="47" t="s">
        <v>138</v>
      </c>
      <c r="E57" s="28" t="s">
        <v>87</v>
      </c>
      <c r="F57" s="28" t="s">
        <v>441</v>
      </c>
      <c r="G57" s="29">
        <f>H57/1.1</f>
        <v>244.8</v>
      </c>
      <c r="H57" s="30">
        <f t="shared" ref="H57:H61" si="8">J57*0.85</f>
        <v>269.28000000000003</v>
      </c>
      <c r="I57" s="29">
        <f t="shared" si="6"/>
        <v>288</v>
      </c>
      <c r="J57" s="30">
        <v>316.8</v>
      </c>
      <c r="K57" s="77"/>
      <c r="L57" s="63">
        <f t="shared" ref="L57:L61" si="9">K57*H57</f>
        <v>0</v>
      </c>
      <c r="M57" s="54">
        <f t="shared" si="4"/>
        <v>144</v>
      </c>
      <c r="N57" s="55">
        <f t="shared" si="7"/>
        <v>0</v>
      </c>
    </row>
    <row r="58" spans="1:14" ht="14.85" customHeight="1" x14ac:dyDescent="0.25">
      <c r="A58" s="31" t="s">
        <v>422</v>
      </c>
      <c r="B58" s="32">
        <v>4</v>
      </c>
      <c r="C58" s="48" t="s">
        <v>113</v>
      </c>
      <c r="D58" s="48" t="s">
        <v>195</v>
      </c>
      <c r="E58" s="33" t="s">
        <v>414</v>
      </c>
      <c r="F58" s="33" t="s">
        <v>442</v>
      </c>
      <c r="G58" s="34">
        <f t="shared" ref="G58:G67" si="10">H58/1.1</f>
        <v>119</v>
      </c>
      <c r="H58" s="35">
        <f t="shared" si="8"/>
        <v>130.9</v>
      </c>
      <c r="I58" s="34">
        <f t="shared" si="6"/>
        <v>140</v>
      </c>
      <c r="J58" s="35">
        <v>154</v>
      </c>
      <c r="K58" s="78"/>
      <c r="L58" s="63">
        <f t="shared" si="9"/>
        <v>0</v>
      </c>
      <c r="M58" s="54">
        <f t="shared" si="4"/>
        <v>70</v>
      </c>
      <c r="N58" s="55">
        <f t="shared" si="7"/>
        <v>0</v>
      </c>
    </row>
    <row r="59" spans="1:14" ht="14.85" customHeight="1" x14ac:dyDescent="0.25">
      <c r="A59" s="31" t="s">
        <v>421</v>
      </c>
      <c r="B59" s="32">
        <v>4</v>
      </c>
      <c r="C59" s="48" t="s">
        <v>113</v>
      </c>
      <c r="D59" s="48" t="s">
        <v>353</v>
      </c>
      <c r="E59" s="33" t="s">
        <v>87</v>
      </c>
      <c r="F59" s="33" t="s">
        <v>443</v>
      </c>
      <c r="G59" s="34">
        <f t="shared" si="10"/>
        <v>299.2</v>
      </c>
      <c r="H59" s="35">
        <f t="shared" si="8"/>
        <v>329.12</v>
      </c>
      <c r="I59" s="34">
        <f t="shared" ref="I59:I61" si="11">J59/1.1</f>
        <v>351.99999999999994</v>
      </c>
      <c r="J59" s="35">
        <v>387.2</v>
      </c>
      <c r="K59" s="78"/>
      <c r="L59" s="63">
        <f t="shared" si="9"/>
        <v>0</v>
      </c>
      <c r="M59" s="54">
        <f t="shared" si="4"/>
        <v>175.99999999999997</v>
      </c>
      <c r="N59" s="55">
        <f t="shared" ref="N59:N61" si="12">M59*0.0026*K59</f>
        <v>0</v>
      </c>
    </row>
    <row r="60" spans="1:14" ht="14.85" customHeight="1" x14ac:dyDescent="0.25">
      <c r="A60" s="31" t="s">
        <v>423</v>
      </c>
      <c r="B60" s="32">
        <v>4</v>
      </c>
      <c r="C60" s="48" t="s">
        <v>113</v>
      </c>
      <c r="D60" s="48" t="s">
        <v>242</v>
      </c>
      <c r="E60" s="33" t="s">
        <v>415</v>
      </c>
      <c r="F60" s="33" t="s">
        <v>444</v>
      </c>
      <c r="G60" s="34">
        <f t="shared" si="10"/>
        <v>615.39999999999986</v>
      </c>
      <c r="H60" s="35">
        <f t="shared" si="8"/>
        <v>676.93999999999994</v>
      </c>
      <c r="I60" s="34">
        <f t="shared" si="11"/>
        <v>723.99999999999989</v>
      </c>
      <c r="J60" s="35">
        <v>796.4</v>
      </c>
      <c r="K60" s="78"/>
      <c r="L60" s="63">
        <f t="shared" si="9"/>
        <v>0</v>
      </c>
      <c r="M60" s="54">
        <f t="shared" si="4"/>
        <v>361.99999999999994</v>
      </c>
      <c r="N60" s="55">
        <f t="shared" si="12"/>
        <v>0</v>
      </c>
    </row>
    <row r="61" spans="1:14" ht="14.85" customHeight="1" x14ac:dyDescent="0.25">
      <c r="A61" s="31" t="s">
        <v>424</v>
      </c>
      <c r="B61" s="32">
        <v>4</v>
      </c>
      <c r="C61" s="48" t="s">
        <v>113</v>
      </c>
      <c r="D61" s="48" t="s">
        <v>243</v>
      </c>
      <c r="E61" s="33" t="s">
        <v>416</v>
      </c>
      <c r="F61" s="33" t="s">
        <v>445</v>
      </c>
      <c r="G61" s="34">
        <f t="shared" si="10"/>
        <v>401.2</v>
      </c>
      <c r="H61" s="35">
        <f t="shared" si="8"/>
        <v>441.32000000000005</v>
      </c>
      <c r="I61" s="34">
        <f t="shared" si="11"/>
        <v>472</v>
      </c>
      <c r="J61" s="35">
        <v>519.20000000000005</v>
      </c>
      <c r="K61" s="78"/>
      <c r="L61" s="63">
        <f t="shared" si="9"/>
        <v>0</v>
      </c>
      <c r="M61" s="54">
        <f t="shared" si="4"/>
        <v>236</v>
      </c>
      <c r="N61" s="55">
        <f t="shared" si="12"/>
        <v>0</v>
      </c>
    </row>
    <row r="62" spans="1:14" ht="14.85" customHeight="1" x14ac:dyDescent="0.25">
      <c r="A62" s="31" t="s">
        <v>222</v>
      </c>
      <c r="B62" s="32">
        <v>4</v>
      </c>
      <c r="C62" s="48" t="s">
        <v>113</v>
      </c>
      <c r="D62" s="48" t="s">
        <v>147</v>
      </c>
      <c r="E62" s="33" t="s">
        <v>284</v>
      </c>
      <c r="F62" s="33" t="s">
        <v>285</v>
      </c>
      <c r="G62" s="34">
        <f t="shared" si="10"/>
        <v>163.19999999999996</v>
      </c>
      <c r="H62" s="35">
        <f t="shared" ref="H62:H100" si="13">J62*0.85</f>
        <v>179.51999999999998</v>
      </c>
      <c r="I62" s="34">
        <f t="shared" si="6"/>
        <v>191.99999999999997</v>
      </c>
      <c r="J62" s="35">
        <v>211.2</v>
      </c>
      <c r="K62" s="78"/>
      <c r="L62" s="63">
        <f t="shared" si="3"/>
        <v>0</v>
      </c>
      <c r="M62" s="54">
        <f t="shared" si="4"/>
        <v>95.999999999999986</v>
      </c>
      <c r="N62" s="55">
        <f t="shared" si="7"/>
        <v>0</v>
      </c>
    </row>
    <row r="63" spans="1:14" ht="14.85" customHeight="1" x14ac:dyDescent="0.25">
      <c r="A63" s="31" t="s">
        <v>282</v>
      </c>
      <c r="B63" s="32">
        <v>4</v>
      </c>
      <c r="C63" s="48" t="s">
        <v>113</v>
      </c>
      <c r="D63" s="48" t="s">
        <v>156</v>
      </c>
      <c r="E63" s="33" t="s">
        <v>49</v>
      </c>
      <c r="F63" s="33" t="s">
        <v>59</v>
      </c>
      <c r="G63" s="34">
        <f t="shared" si="10"/>
        <v>183.59999999999997</v>
      </c>
      <c r="H63" s="35">
        <f t="shared" si="13"/>
        <v>201.95999999999998</v>
      </c>
      <c r="I63" s="34">
        <f t="shared" si="6"/>
        <v>215.99999999999997</v>
      </c>
      <c r="J63" s="35">
        <v>237.6</v>
      </c>
      <c r="K63" s="78"/>
      <c r="L63" s="63">
        <f t="shared" si="3"/>
        <v>0</v>
      </c>
      <c r="M63" s="54">
        <f t="shared" si="4"/>
        <v>107.99999999999999</v>
      </c>
      <c r="N63" s="55">
        <f t="shared" si="7"/>
        <v>0</v>
      </c>
    </row>
    <row r="64" spans="1:14" ht="14.85" customHeight="1" x14ac:dyDescent="0.25">
      <c r="A64" s="31" t="s">
        <v>281</v>
      </c>
      <c r="B64" s="32">
        <v>4</v>
      </c>
      <c r="C64" s="46" t="s">
        <v>162</v>
      </c>
      <c r="D64" s="46" t="s">
        <v>260</v>
      </c>
      <c r="E64" s="33" t="s">
        <v>187</v>
      </c>
      <c r="F64" s="33" t="s">
        <v>264</v>
      </c>
      <c r="G64" s="34">
        <f t="shared" si="10"/>
        <v>193.18181818181816</v>
      </c>
      <c r="H64" s="35">
        <f t="shared" si="13"/>
        <v>212.5</v>
      </c>
      <c r="I64" s="34">
        <f t="shared" si="6"/>
        <v>227.27272727272725</v>
      </c>
      <c r="J64" s="35">
        <v>250</v>
      </c>
      <c r="K64" s="78"/>
      <c r="L64" s="63">
        <f t="shared" si="3"/>
        <v>0</v>
      </c>
      <c r="M64" s="54">
        <f t="shared" si="4"/>
        <v>113.63636363636363</v>
      </c>
      <c r="N64" s="55">
        <f t="shared" si="7"/>
        <v>0</v>
      </c>
    </row>
    <row r="65" spans="1:14" ht="14.85" customHeight="1" x14ac:dyDescent="0.25">
      <c r="A65" s="31" t="s">
        <v>152</v>
      </c>
      <c r="B65" s="32">
        <v>4</v>
      </c>
      <c r="C65" s="46" t="s">
        <v>162</v>
      </c>
      <c r="D65" s="46" t="s">
        <v>261</v>
      </c>
      <c r="E65" s="33" t="s">
        <v>263</v>
      </c>
      <c r="F65" s="33" t="s">
        <v>265</v>
      </c>
      <c r="G65" s="34">
        <f t="shared" si="10"/>
        <v>197.04545454545453</v>
      </c>
      <c r="H65" s="35">
        <f t="shared" si="13"/>
        <v>216.75</v>
      </c>
      <c r="I65" s="34">
        <f t="shared" si="6"/>
        <v>231.81818181818181</v>
      </c>
      <c r="J65" s="35">
        <v>255</v>
      </c>
      <c r="K65" s="78"/>
      <c r="L65" s="63">
        <f t="shared" si="3"/>
        <v>0</v>
      </c>
      <c r="M65" s="54">
        <f t="shared" si="4"/>
        <v>115.90909090909091</v>
      </c>
      <c r="N65" s="55">
        <f t="shared" si="7"/>
        <v>0</v>
      </c>
    </row>
    <row r="66" spans="1:14" ht="14.85" customHeight="1" x14ac:dyDescent="0.25">
      <c r="A66" s="31" t="s">
        <v>425</v>
      </c>
      <c r="B66" s="32">
        <v>4</v>
      </c>
      <c r="C66" s="48" t="s">
        <v>113</v>
      </c>
      <c r="D66" s="48" t="s">
        <v>268</v>
      </c>
      <c r="E66" s="33" t="s">
        <v>413</v>
      </c>
      <c r="F66" s="33" t="s">
        <v>446</v>
      </c>
      <c r="G66" s="34">
        <f t="shared" si="10"/>
        <v>258.39999999999992</v>
      </c>
      <c r="H66" s="35">
        <f t="shared" si="13"/>
        <v>284.23999999999995</v>
      </c>
      <c r="I66" s="34">
        <f t="shared" ref="I66:I67" si="14">J66/1.1</f>
        <v>303.99999999999994</v>
      </c>
      <c r="J66" s="35">
        <v>334.4</v>
      </c>
      <c r="K66" s="78"/>
      <c r="L66" s="63">
        <f t="shared" ref="L66:L67" si="15">K66*H66</f>
        <v>0</v>
      </c>
      <c r="M66" s="54">
        <f t="shared" si="4"/>
        <v>151.99999999999997</v>
      </c>
      <c r="N66" s="55">
        <f t="shared" ref="N66:N67" si="16">M66*0.0026*K66</f>
        <v>0</v>
      </c>
    </row>
    <row r="67" spans="1:14" ht="14.85" customHeight="1" x14ac:dyDescent="0.25">
      <c r="A67" s="31" t="s">
        <v>426</v>
      </c>
      <c r="B67" s="32">
        <v>4</v>
      </c>
      <c r="C67" s="48" t="s">
        <v>113</v>
      </c>
      <c r="D67" s="48" t="s">
        <v>269</v>
      </c>
      <c r="E67" s="33" t="s">
        <v>413</v>
      </c>
      <c r="F67" s="33" t="s">
        <v>447</v>
      </c>
      <c r="G67" s="34">
        <f t="shared" si="10"/>
        <v>197.19999999999996</v>
      </c>
      <c r="H67" s="35">
        <f t="shared" si="13"/>
        <v>216.92</v>
      </c>
      <c r="I67" s="34">
        <f t="shared" si="14"/>
        <v>231.99999999999997</v>
      </c>
      <c r="J67" s="35">
        <v>255.2</v>
      </c>
      <c r="K67" s="78"/>
      <c r="L67" s="63">
        <f t="shared" si="15"/>
        <v>0</v>
      </c>
      <c r="M67" s="54">
        <f t="shared" si="4"/>
        <v>115.99999999999999</v>
      </c>
      <c r="N67" s="55">
        <f t="shared" si="16"/>
        <v>0</v>
      </c>
    </row>
    <row r="68" spans="1:14" ht="14.85" customHeight="1" x14ac:dyDescent="0.25">
      <c r="A68" s="31" t="s">
        <v>198</v>
      </c>
      <c r="B68" s="66">
        <v>4</v>
      </c>
      <c r="C68" s="67" t="s">
        <v>126</v>
      </c>
      <c r="D68" s="67" t="s">
        <v>138</v>
      </c>
      <c r="E68" s="68" t="s">
        <v>270</v>
      </c>
      <c r="F68" s="68" t="s">
        <v>272</v>
      </c>
      <c r="G68" s="69">
        <v>244.8</v>
      </c>
      <c r="H68" s="70">
        <f t="shared" ref="H68:H74" si="17">J68*0.85</f>
        <v>269.28000000000003</v>
      </c>
      <c r="I68" s="69">
        <f t="shared" ref="I68:I74" si="18">J68/1.1</f>
        <v>288</v>
      </c>
      <c r="J68" s="70">
        <v>316.8</v>
      </c>
      <c r="K68" s="78"/>
      <c r="L68" s="63">
        <f t="shared" ref="L68:L74" si="19">K68*H68</f>
        <v>0</v>
      </c>
      <c r="M68" s="54">
        <f t="shared" si="4"/>
        <v>144</v>
      </c>
      <c r="N68" s="55">
        <f t="shared" ref="N68:N74" si="20">M68*0.0026*K68</f>
        <v>0</v>
      </c>
    </row>
    <row r="69" spans="1:14" ht="14.85" customHeight="1" x14ac:dyDescent="0.25">
      <c r="A69" s="31" t="s">
        <v>130</v>
      </c>
      <c r="B69" s="66">
        <v>4</v>
      </c>
      <c r="C69" s="67" t="s">
        <v>126</v>
      </c>
      <c r="D69" s="67" t="s">
        <v>195</v>
      </c>
      <c r="E69" s="68" t="s">
        <v>270</v>
      </c>
      <c r="F69" s="68" t="s">
        <v>273</v>
      </c>
      <c r="G69" s="69">
        <v>122.4</v>
      </c>
      <c r="H69" s="70">
        <f t="shared" si="17"/>
        <v>134.64000000000001</v>
      </c>
      <c r="I69" s="69">
        <f t="shared" si="18"/>
        <v>144</v>
      </c>
      <c r="J69" s="70">
        <v>158.4</v>
      </c>
      <c r="K69" s="78"/>
      <c r="L69" s="63">
        <f t="shared" si="19"/>
        <v>0</v>
      </c>
      <c r="M69" s="54">
        <f t="shared" si="4"/>
        <v>72</v>
      </c>
      <c r="N69" s="55">
        <f t="shared" si="20"/>
        <v>0</v>
      </c>
    </row>
    <row r="70" spans="1:14" ht="14.85" customHeight="1" x14ac:dyDescent="0.25">
      <c r="A70" s="31" t="s">
        <v>280</v>
      </c>
      <c r="B70" s="66">
        <v>4</v>
      </c>
      <c r="C70" s="67" t="s">
        <v>126</v>
      </c>
      <c r="D70" s="67" t="s">
        <v>353</v>
      </c>
      <c r="E70" s="68" t="s">
        <v>270</v>
      </c>
      <c r="F70" s="68" t="s">
        <v>274</v>
      </c>
      <c r="G70" s="69">
        <v>149.6</v>
      </c>
      <c r="H70" s="70">
        <f t="shared" si="17"/>
        <v>164.56</v>
      </c>
      <c r="I70" s="69">
        <f t="shared" si="18"/>
        <v>175.99999999999997</v>
      </c>
      <c r="J70" s="70">
        <v>193.6</v>
      </c>
      <c r="K70" s="78"/>
      <c r="L70" s="63">
        <f t="shared" si="19"/>
        <v>0</v>
      </c>
      <c r="M70" s="54">
        <f t="shared" si="4"/>
        <v>87.999999999999986</v>
      </c>
      <c r="N70" s="55">
        <f t="shared" si="20"/>
        <v>0</v>
      </c>
    </row>
    <row r="71" spans="1:14" ht="14.85" customHeight="1" x14ac:dyDescent="0.25">
      <c r="A71" s="31" t="s">
        <v>133</v>
      </c>
      <c r="B71" s="66">
        <v>4</v>
      </c>
      <c r="C71" s="67" t="s">
        <v>126</v>
      </c>
      <c r="D71" s="67" t="s">
        <v>157</v>
      </c>
      <c r="E71" s="68" t="s">
        <v>252</v>
      </c>
      <c r="F71" s="68" t="s">
        <v>275</v>
      </c>
      <c r="G71" s="69">
        <v>204</v>
      </c>
      <c r="H71" s="70">
        <f t="shared" si="17"/>
        <v>224.4</v>
      </c>
      <c r="I71" s="69">
        <f t="shared" si="18"/>
        <v>239.99999999999997</v>
      </c>
      <c r="J71" s="70">
        <v>264</v>
      </c>
      <c r="K71" s="78"/>
      <c r="L71" s="63">
        <f t="shared" si="19"/>
        <v>0</v>
      </c>
      <c r="M71" s="54">
        <f t="shared" si="4"/>
        <v>119.99999999999999</v>
      </c>
      <c r="N71" s="55">
        <f t="shared" si="20"/>
        <v>0</v>
      </c>
    </row>
    <row r="72" spans="1:14" ht="14.85" customHeight="1" x14ac:dyDescent="0.25">
      <c r="A72" s="31" t="s">
        <v>205</v>
      </c>
      <c r="B72" s="66">
        <v>4</v>
      </c>
      <c r="C72" s="67" t="s">
        <v>126</v>
      </c>
      <c r="D72" s="67" t="s">
        <v>158</v>
      </c>
      <c r="E72" s="68" t="s">
        <v>252</v>
      </c>
      <c r="F72" s="68" t="s">
        <v>276</v>
      </c>
      <c r="G72" s="69">
        <v>193.79999999999998</v>
      </c>
      <c r="H72" s="70">
        <f t="shared" si="17"/>
        <v>213.18</v>
      </c>
      <c r="I72" s="69">
        <f t="shared" si="18"/>
        <v>228</v>
      </c>
      <c r="J72" s="70">
        <v>250.8</v>
      </c>
      <c r="K72" s="78"/>
      <c r="L72" s="63">
        <f t="shared" si="19"/>
        <v>0</v>
      </c>
      <c r="M72" s="54">
        <f t="shared" si="4"/>
        <v>114</v>
      </c>
      <c r="N72" s="55">
        <f t="shared" si="20"/>
        <v>0</v>
      </c>
    </row>
    <row r="73" spans="1:14" ht="14.85" customHeight="1" x14ac:dyDescent="0.25">
      <c r="A73" s="31" t="s">
        <v>279</v>
      </c>
      <c r="B73" s="66">
        <v>4</v>
      </c>
      <c r="C73" s="67" t="s">
        <v>126</v>
      </c>
      <c r="D73" s="67" t="s">
        <v>244</v>
      </c>
      <c r="E73" s="68" t="s">
        <v>271</v>
      </c>
      <c r="F73" s="68" t="s">
        <v>277</v>
      </c>
      <c r="G73" s="69">
        <v>173.4</v>
      </c>
      <c r="H73" s="70">
        <f t="shared" si="17"/>
        <v>190.74</v>
      </c>
      <c r="I73" s="69">
        <f t="shared" si="18"/>
        <v>204</v>
      </c>
      <c r="J73" s="70">
        <v>224.4</v>
      </c>
      <c r="K73" s="78"/>
      <c r="L73" s="63">
        <f t="shared" si="19"/>
        <v>0</v>
      </c>
      <c r="M73" s="54">
        <f t="shared" si="4"/>
        <v>102</v>
      </c>
      <c r="N73" s="55">
        <f t="shared" si="20"/>
        <v>0</v>
      </c>
    </row>
    <row r="74" spans="1:14" ht="14.85" customHeight="1" thickBot="1" x14ac:dyDescent="0.3">
      <c r="A74" s="36" t="s">
        <v>247</v>
      </c>
      <c r="B74" s="71">
        <v>4</v>
      </c>
      <c r="C74" s="72" t="s">
        <v>126</v>
      </c>
      <c r="D74" s="72" t="s">
        <v>245</v>
      </c>
      <c r="E74" s="73" t="s">
        <v>271</v>
      </c>
      <c r="F74" s="73" t="s">
        <v>278</v>
      </c>
      <c r="G74" s="74">
        <v>108.8</v>
      </c>
      <c r="H74" s="75">
        <f t="shared" si="17"/>
        <v>119.68</v>
      </c>
      <c r="I74" s="74">
        <f t="shared" si="18"/>
        <v>128</v>
      </c>
      <c r="J74" s="75">
        <v>140.80000000000001</v>
      </c>
      <c r="K74" s="79"/>
      <c r="L74" s="63">
        <f t="shared" si="19"/>
        <v>0</v>
      </c>
      <c r="M74" s="54">
        <f t="shared" ref="M74:M137" si="21">J74/2.2</f>
        <v>64</v>
      </c>
      <c r="N74" s="55">
        <f t="shared" si="20"/>
        <v>0</v>
      </c>
    </row>
    <row r="75" spans="1:14" ht="14.85" customHeight="1" x14ac:dyDescent="0.25">
      <c r="A75" s="26" t="s">
        <v>299</v>
      </c>
      <c r="B75" s="27">
        <v>5</v>
      </c>
      <c r="C75" s="47" t="s">
        <v>113</v>
      </c>
      <c r="D75" s="47" t="s">
        <v>138</v>
      </c>
      <c r="E75" s="28" t="s">
        <v>35</v>
      </c>
      <c r="F75" s="28" t="s">
        <v>45</v>
      </c>
      <c r="G75" s="29">
        <v>346.8</v>
      </c>
      <c r="H75" s="30">
        <f t="shared" si="13"/>
        <v>381.48</v>
      </c>
      <c r="I75" s="29">
        <f t="shared" si="6"/>
        <v>408</v>
      </c>
      <c r="J75" s="30">
        <v>448.8</v>
      </c>
      <c r="K75" s="77"/>
      <c r="L75" s="63">
        <f t="shared" si="3"/>
        <v>0</v>
      </c>
      <c r="M75" s="54">
        <f t="shared" si="21"/>
        <v>204</v>
      </c>
      <c r="N75" s="55">
        <f t="shared" si="7"/>
        <v>0</v>
      </c>
    </row>
    <row r="76" spans="1:14" ht="14.85" customHeight="1" x14ac:dyDescent="0.25">
      <c r="A76" s="31" t="s">
        <v>300</v>
      </c>
      <c r="B76" s="32">
        <v>5</v>
      </c>
      <c r="C76" s="48" t="s">
        <v>113</v>
      </c>
      <c r="D76" s="48" t="s">
        <v>195</v>
      </c>
      <c r="E76" s="33" t="s">
        <v>36</v>
      </c>
      <c r="F76" s="33" t="s">
        <v>46</v>
      </c>
      <c r="G76" s="34">
        <v>231.2</v>
      </c>
      <c r="H76" s="35">
        <f t="shared" si="13"/>
        <v>254.32</v>
      </c>
      <c r="I76" s="34">
        <f t="shared" si="6"/>
        <v>271.99999999999994</v>
      </c>
      <c r="J76" s="35">
        <v>299.2</v>
      </c>
      <c r="K76" s="78"/>
      <c r="L76" s="63">
        <f t="shared" si="3"/>
        <v>0</v>
      </c>
      <c r="M76" s="54">
        <f t="shared" si="21"/>
        <v>135.99999999999997</v>
      </c>
      <c r="N76" s="55">
        <f t="shared" si="7"/>
        <v>0</v>
      </c>
    </row>
    <row r="77" spans="1:14" ht="14.85" customHeight="1" x14ac:dyDescent="0.25">
      <c r="A77" s="31" t="s">
        <v>301</v>
      </c>
      <c r="B77" s="32">
        <v>5</v>
      </c>
      <c r="C77" s="48" t="s">
        <v>113</v>
      </c>
      <c r="D77" s="48" t="s">
        <v>353</v>
      </c>
      <c r="E77" s="33" t="s">
        <v>37</v>
      </c>
      <c r="F77" s="33" t="s">
        <v>47</v>
      </c>
      <c r="G77" s="34">
        <v>238</v>
      </c>
      <c r="H77" s="35">
        <f t="shared" si="13"/>
        <v>261.8</v>
      </c>
      <c r="I77" s="34">
        <f t="shared" si="6"/>
        <v>280</v>
      </c>
      <c r="J77" s="35">
        <v>308</v>
      </c>
      <c r="K77" s="78"/>
      <c r="L77" s="63">
        <f t="shared" si="3"/>
        <v>0</v>
      </c>
      <c r="M77" s="54">
        <f t="shared" si="21"/>
        <v>140</v>
      </c>
      <c r="N77" s="55">
        <f t="shared" si="7"/>
        <v>0</v>
      </c>
    </row>
    <row r="78" spans="1:14" ht="14.85" customHeight="1" x14ac:dyDescent="0.25">
      <c r="A78" s="31" t="s">
        <v>297</v>
      </c>
      <c r="B78" s="32">
        <v>5</v>
      </c>
      <c r="C78" s="48" t="s">
        <v>113</v>
      </c>
      <c r="D78" s="48" t="s">
        <v>86</v>
      </c>
      <c r="E78" s="33" t="s">
        <v>33</v>
      </c>
      <c r="F78" s="33" t="s">
        <v>34</v>
      </c>
      <c r="G78" s="34">
        <v>394.39999999999992</v>
      </c>
      <c r="H78" s="35">
        <f t="shared" si="13"/>
        <v>433.84</v>
      </c>
      <c r="I78" s="34">
        <f t="shared" si="6"/>
        <v>463.99999999999994</v>
      </c>
      <c r="J78" s="35">
        <v>510.4</v>
      </c>
      <c r="K78" s="78"/>
      <c r="L78" s="63">
        <f t="shared" si="3"/>
        <v>0</v>
      </c>
      <c r="M78" s="54">
        <f t="shared" si="21"/>
        <v>231.99999999999997</v>
      </c>
      <c r="N78" s="55">
        <f t="shared" si="7"/>
        <v>0</v>
      </c>
    </row>
    <row r="79" spans="1:14" ht="14.85" customHeight="1" x14ac:dyDescent="0.25">
      <c r="A79" s="31" t="s">
        <v>239</v>
      </c>
      <c r="B79" s="32">
        <v>5</v>
      </c>
      <c r="C79" s="48" t="s">
        <v>113</v>
      </c>
      <c r="D79" s="48" t="s">
        <v>314</v>
      </c>
      <c r="E79" s="33" t="s">
        <v>74</v>
      </c>
      <c r="F79" s="33" t="s">
        <v>99</v>
      </c>
      <c r="G79" s="34">
        <v>312.79999999999995</v>
      </c>
      <c r="H79" s="35">
        <f t="shared" si="13"/>
        <v>344.08</v>
      </c>
      <c r="I79" s="34">
        <f t="shared" si="6"/>
        <v>368</v>
      </c>
      <c r="J79" s="35">
        <v>404.8</v>
      </c>
      <c r="K79" s="78"/>
      <c r="L79" s="63">
        <f t="shared" si="3"/>
        <v>0</v>
      </c>
      <c r="M79" s="54">
        <f t="shared" si="21"/>
        <v>184</v>
      </c>
      <c r="N79" s="55">
        <f t="shared" si="7"/>
        <v>0</v>
      </c>
    </row>
    <row r="80" spans="1:14" ht="14.85" customHeight="1" x14ac:dyDescent="0.25">
      <c r="A80" s="31" t="s">
        <v>142</v>
      </c>
      <c r="B80" s="32">
        <v>5</v>
      </c>
      <c r="C80" s="48" t="s">
        <v>113</v>
      </c>
      <c r="D80" s="48" t="s">
        <v>313</v>
      </c>
      <c r="E80" s="33" t="s">
        <v>98</v>
      </c>
      <c r="F80" s="33" t="s">
        <v>100</v>
      </c>
      <c r="G80" s="34">
        <v>271.99999999999994</v>
      </c>
      <c r="H80" s="35">
        <f t="shared" si="13"/>
        <v>299.2</v>
      </c>
      <c r="I80" s="34">
        <f t="shared" ref="I80:I112" si="22">J80/1.1</f>
        <v>320</v>
      </c>
      <c r="J80" s="35">
        <v>352</v>
      </c>
      <c r="K80" s="78"/>
      <c r="L80" s="63">
        <f t="shared" si="3"/>
        <v>0</v>
      </c>
      <c r="M80" s="54">
        <f t="shared" si="21"/>
        <v>160</v>
      </c>
      <c r="N80" s="55">
        <f t="shared" ref="N80:N83" si="23">M80*0.0026*K80</f>
        <v>0</v>
      </c>
    </row>
    <row r="81" spans="1:14" ht="14.85" customHeight="1" x14ac:dyDescent="0.25">
      <c r="A81" s="31" t="s">
        <v>302</v>
      </c>
      <c r="B81" s="32">
        <v>5</v>
      </c>
      <c r="C81" s="48" t="s">
        <v>113</v>
      </c>
      <c r="D81" s="48" t="s">
        <v>312</v>
      </c>
      <c r="E81" s="33" t="s">
        <v>38</v>
      </c>
      <c r="F81" s="33" t="s">
        <v>48</v>
      </c>
      <c r="G81" s="34">
        <v>258.39999999999992</v>
      </c>
      <c r="H81" s="35">
        <f t="shared" si="13"/>
        <v>284.23999999999995</v>
      </c>
      <c r="I81" s="34">
        <f t="shared" si="22"/>
        <v>303.99999999999994</v>
      </c>
      <c r="J81" s="35">
        <v>334.4</v>
      </c>
      <c r="K81" s="78"/>
      <c r="L81" s="63">
        <f t="shared" ref="L81:L151" si="24">K81*H81</f>
        <v>0</v>
      </c>
      <c r="M81" s="54">
        <f t="shared" si="21"/>
        <v>151.99999999999997</v>
      </c>
      <c r="N81" s="55">
        <f t="shared" si="23"/>
        <v>0</v>
      </c>
    </row>
    <row r="82" spans="1:14" ht="14.85" customHeight="1" x14ac:dyDescent="0.25">
      <c r="A82" s="31" t="s">
        <v>448</v>
      </c>
      <c r="B82" s="32">
        <v>5</v>
      </c>
      <c r="C82" s="48" t="s">
        <v>113</v>
      </c>
      <c r="D82" s="48" t="s">
        <v>311</v>
      </c>
      <c r="E82" s="33" t="s">
        <v>13</v>
      </c>
      <c r="F82" s="33" t="s">
        <v>14</v>
      </c>
      <c r="G82" s="34">
        <v>285.60000000000002</v>
      </c>
      <c r="H82" s="35">
        <f t="shared" si="13"/>
        <v>314.16000000000003</v>
      </c>
      <c r="I82" s="34">
        <f t="shared" si="22"/>
        <v>336</v>
      </c>
      <c r="J82" s="35">
        <v>369.6</v>
      </c>
      <c r="K82" s="78"/>
      <c r="L82" s="63">
        <f t="shared" si="24"/>
        <v>0</v>
      </c>
      <c r="M82" s="54">
        <f t="shared" si="21"/>
        <v>168</v>
      </c>
      <c r="N82" s="55">
        <f t="shared" si="23"/>
        <v>0</v>
      </c>
    </row>
    <row r="83" spans="1:14" ht="14.85" customHeight="1" x14ac:dyDescent="0.25">
      <c r="A83" s="31" t="s">
        <v>199</v>
      </c>
      <c r="B83" s="32">
        <v>5</v>
      </c>
      <c r="C83" s="48" t="s">
        <v>113</v>
      </c>
      <c r="D83" s="48" t="s">
        <v>310</v>
      </c>
      <c r="E83" s="33" t="s">
        <v>39</v>
      </c>
      <c r="F83" s="33" t="s">
        <v>40</v>
      </c>
      <c r="G83" s="34">
        <v>217.6</v>
      </c>
      <c r="H83" s="35">
        <f t="shared" si="13"/>
        <v>239.36</v>
      </c>
      <c r="I83" s="34">
        <f t="shared" si="22"/>
        <v>256</v>
      </c>
      <c r="J83" s="35">
        <v>281.60000000000002</v>
      </c>
      <c r="K83" s="78"/>
      <c r="L83" s="63">
        <f t="shared" si="24"/>
        <v>0</v>
      </c>
      <c r="M83" s="54">
        <f t="shared" si="21"/>
        <v>128</v>
      </c>
      <c r="N83" s="55">
        <f t="shared" si="23"/>
        <v>0</v>
      </c>
    </row>
    <row r="84" spans="1:14" ht="14.85" customHeight="1" x14ac:dyDescent="0.25">
      <c r="A84" s="31" t="s">
        <v>449</v>
      </c>
      <c r="B84" s="32">
        <v>5</v>
      </c>
      <c r="C84" s="48" t="s">
        <v>113</v>
      </c>
      <c r="D84" s="48" t="s">
        <v>309</v>
      </c>
      <c r="E84" s="33" t="s">
        <v>39</v>
      </c>
      <c r="F84" s="33" t="s">
        <v>51</v>
      </c>
      <c r="G84" s="34">
        <v>560</v>
      </c>
      <c r="H84" s="35">
        <v>616</v>
      </c>
      <c r="I84" s="34">
        <v>659.09</v>
      </c>
      <c r="J84" s="35">
        <v>725</v>
      </c>
      <c r="K84" s="78"/>
      <c r="L84" s="63">
        <f t="shared" si="24"/>
        <v>0</v>
      </c>
      <c r="M84" s="54">
        <f t="shared" si="21"/>
        <v>329.5454545454545</v>
      </c>
      <c r="N84" s="55">
        <f>K84*0.8</f>
        <v>0</v>
      </c>
    </row>
    <row r="85" spans="1:14" ht="14.85" customHeight="1" x14ac:dyDescent="0.25">
      <c r="A85" s="31" t="s">
        <v>225</v>
      </c>
      <c r="B85" s="32">
        <v>5</v>
      </c>
      <c r="C85" s="48" t="s">
        <v>113</v>
      </c>
      <c r="D85" s="48" t="s">
        <v>147</v>
      </c>
      <c r="E85" s="33" t="s">
        <v>101</v>
      </c>
      <c r="F85" s="33" t="s">
        <v>102</v>
      </c>
      <c r="G85" s="34">
        <v>278.8</v>
      </c>
      <c r="H85" s="35">
        <f t="shared" si="13"/>
        <v>306.68</v>
      </c>
      <c r="I85" s="34">
        <f t="shared" si="22"/>
        <v>328</v>
      </c>
      <c r="J85" s="35">
        <v>360.8</v>
      </c>
      <c r="K85" s="78"/>
      <c r="L85" s="63">
        <f t="shared" si="24"/>
        <v>0</v>
      </c>
      <c r="M85" s="54">
        <f t="shared" si="21"/>
        <v>164</v>
      </c>
      <c r="N85" s="55">
        <f t="shared" ref="N85:N105" si="25">M85*0.0026*K85</f>
        <v>0</v>
      </c>
    </row>
    <row r="86" spans="1:14" ht="14.85" customHeight="1" x14ac:dyDescent="0.25">
      <c r="A86" s="31" t="s">
        <v>303</v>
      </c>
      <c r="B86" s="32">
        <v>5</v>
      </c>
      <c r="C86" s="48" t="s">
        <v>113</v>
      </c>
      <c r="D86" s="48" t="s">
        <v>156</v>
      </c>
      <c r="E86" s="33" t="s">
        <v>49</v>
      </c>
      <c r="F86" s="33" t="s">
        <v>50</v>
      </c>
      <c r="G86" s="34">
        <v>278.8</v>
      </c>
      <c r="H86" s="35">
        <f t="shared" si="13"/>
        <v>306.68</v>
      </c>
      <c r="I86" s="34">
        <f t="shared" si="22"/>
        <v>328</v>
      </c>
      <c r="J86" s="35">
        <v>360.8</v>
      </c>
      <c r="K86" s="78"/>
      <c r="L86" s="63">
        <f t="shared" si="24"/>
        <v>0</v>
      </c>
      <c r="M86" s="54">
        <f t="shared" si="21"/>
        <v>164</v>
      </c>
      <c r="N86" s="55">
        <f t="shared" si="25"/>
        <v>0</v>
      </c>
    </row>
    <row r="87" spans="1:14" ht="14.85" customHeight="1" x14ac:dyDescent="0.25">
      <c r="A87" s="31" t="s">
        <v>134</v>
      </c>
      <c r="B87" s="32">
        <v>5</v>
      </c>
      <c r="C87" s="50" t="s">
        <v>126</v>
      </c>
      <c r="D87" s="50" t="s">
        <v>288</v>
      </c>
      <c r="E87" s="33" t="s">
        <v>178</v>
      </c>
      <c r="F87" s="33" t="s">
        <v>318</v>
      </c>
      <c r="G87" s="34">
        <v>197.19999999999996</v>
      </c>
      <c r="H87" s="35">
        <f t="shared" si="13"/>
        <v>216.92</v>
      </c>
      <c r="I87" s="34">
        <f t="shared" si="22"/>
        <v>231.99999999999997</v>
      </c>
      <c r="J87" s="35">
        <v>255.2</v>
      </c>
      <c r="K87" s="78"/>
      <c r="L87" s="63">
        <f t="shared" si="24"/>
        <v>0</v>
      </c>
      <c r="M87" s="54">
        <f t="shared" si="21"/>
        <v>115.99999999999999</v>
      </c>
      <c r="N87" s="55">
        <f t="shared" si="25"/>
        <v>0</v>
      </c>
    </row>
    <row r="88" spans="1:14" ht="14.85" customHeight="1" x14ac:dyDescent="0.25">
      <c r="A88" s="31" t="s">
        <v>206</v>
      </c>
      <c r="B88" s="32">
        <v>5</v>
      </c>
      <c r="C88" s="50" t="s">
        <v>126</v>
      </c>
      <c r="D88" s="50" t="s">
        <v>289</v>
      </c>
      <c r="E88" s="33" t="s">
        <v>178</v>
      </c>
      <c r="F88" s="33" t="s">
        <v>319</v>
      </c>
      <c r="G88" s="34">
        <v>102</v>
      </c>
      <c r="H88" s="35">
        <f t="shared" si="13"/>
        <v>112.2</v>
      </c>
      <c r="I88" s="34">
        <f t="shared" si="22"/>
        <v>119.99999999999999</v>
      </c>
      <c r="J88" s="35">
        <v>132</v>
      </c>
      <c r="K88" s="78"/>
      <c r="L88" s="63">
        <f t="shared" si="24"/>
        <v>0</v>
      </c>
      <c r="M88" s="54">
        <f t="shared" si="21"/>
        <v>59.999999999999993</v>
      </c>
      <c r="N88" s="55">
        <f t="shared" si="25"/>
        <v>0</v>
      </c>
    </row>
    <row r="89" spans="1:14" ht="14.85" customHeight="1" x14ac:dyDescent="0.25">
      <c r="A89" s="31" t="s">
        <v>248</v>
      </c>
      <c r="B89" s="32">
        <v>5</v>
      </c>
      <c r="C89" s="50" t="s">
        <v>126</v>
      </c>
      <c r="D89" s="50" t="s">
        <v>290</v>
      </c>
      <c r="E89" s="33" t="s">
        <v>178</v>
      </c>
      <c r="F89" s="33" t="s">
        <v>320</v>
      </c>
      <c r="G89" s="34">
        <v>210.79999999999998</v>
      </c>
      <c r="H89" s="35">
        <f t="shared" si="13"/>
        <v>231.88</v>
      </c>
      <c r="I89" s="34">
        <f t="shared" si="22"/>
        <v>248</v>
      </c>
      <c r="J89" s="35">
        <v>272.8</v>
      </c>
      <c r="K89" s="78"/>
      <c r="L89" s="63">
        <f t="shared" si="24"/>
        <v>0</v>
      </c>
      <c r="M89" s="54">
        <f t="shared" si="21"/>
        <v>124</v>
      </c>
      <c r="N89" s="55">
        <f t="shared" si="25"/>
        <v>0</v>
      </c>
    </row>
    <row r="90" spans="1:14" ht="14.85" customHeight="1" x14ac:dyDescent="0.25">
      <c r="A90" s="31" t="s">
        <v>295</v>
      </c>
      <c r="B90" s="32">
        <v>5</v>
      </c>
      <c r="C90" s="50" t="s">
        <v>126</v>
      </c>
      <c r="D90" s="50" t="s">
        <v>291</v>
      </c>
      <c r="E90" s="33" t="s">
        <v>178</v>
      </c>
      <c r="F90" s="33" t="s">
        <v>321</v>
      </c>
      <c r="G90" s="34">
        <v>115.6</v>
      </c>
      <c r="H90" s="35">
        <f t="shared" si="13"/>
        <v>127.16</v>
      </c>
      <c r="I90" s="34">
        <f t="shared" si="22"/>
        <v>135.99999999999997</v>
      </c>
      <c r="J90" s="35">
        <v>149.6</v>
      </c>
      <c r="K90" s="78"/>
      <c r="L90" s="63">
        <f t="shared" si="24"/>
        <v>0</v>
      </c>
      <c r="M90" s="54">
        <f t="shared" si="21"/>
        <v>67.999999999999986</v>
      </c>
      <c r="N90" s="55">
        <f t="shared" si="25"/>
        <v>0</v>
      </c>
    </row>
    <row r="91" spans="1:14" ht="14.85" customHeight="1" x14ac:dyDescent="0.25">
      <c r="A91" s="31" t="s">
        <v>153</v>
      </c>
      <c r="B91" s="32">
        <v>5</v>
      </c>
      <c r="C91" s="46" t="s">
        <v>162</v>
      </c>
      <c r="D91" s="46" t="s">
        <v>292</v>
      </c>
      <c r="E91" s="33" t="s">
        <v>315</v>
      </c>
      <c r="F91" s="33" t="s">
        <v>316</v>
      </c>
      <c r="G91" s="34">
        <v>193.18181818181816</v>
      </c>
      <c r="H91" s="35">
        <f t="shared" si="13"/>
        <v>212.5</v>
      </c>
      <c r="I91" s="34">
        <f t="shared" si="22"/>
        <v>227.27272727272725</v>
      </c>
      <c r="J91" s="35">
        <v>250</v>
      </c>
      <c r="K91" s="78"/>
      <c r="L91" s="63">
        <f t="shared" si="24"/>
        <v>0</v>
      </c>
      <c r="M91" s="54">
        <f t="shared" si="21"/>
        <v>113.63636363636363</v>
      </c>
      <c r="N91" s="55">
        <f t="shared" si="25"/>
        <v>0</v>
      </c>
    </row>
    <row r="92" spans="1:14" ht="14.85" customHeight="1" x14ac:dyDescent="0.25">
      <c r="A92" s="31" t="s">
        <v>283</v>
      </c>
      <c r="B92" s="32">
        <v>5</v>
      </c>
      <c r="C92" s="46" t="s">
        <v>162</v>
      </c>
      <c r="D92" s="46" t="s">
        <v>293</v>
      </c>
      <c r="E92" s="33" t="s">
        <v>315</v>
      </c>
      <c r="F92" s="33" t="s">
        <v>317</v>
      </c>
      <c r="G92" s="34">
        <v>247.27272727272725</v>
      </c>
      <c r="H92" s="35">
        <f t="shared" si="13"/>
        <v>272</v>
      </c>
      <c r="I92" s="34">
        <f t="shared" si="22"/>
        <v>290.90909090909088</v>
      </c>
      <c r="J92" s="35">
        <v>320</v>
      </c>
      <c r="K92" s="78"/>
      <c r="L92" s="63">
        <f t="shared" si="24"/>
        <v>0</v>
      </c>
      <c r="M92" s="54">
        <f t="shared" si="21"/>
        <v>145.45454545454544</v>
      </c>
      <c r="N92" s="55">
        <f t="shared" si="25"/>
        <v>0</v>
      </c>
    </row>
    <row r="93" spans="1:14" ht="14.85" customHeight="1" x14ac:dyDescent="0.25">
      <c r="A93" s="31" t="s">
        <v>304</v>
      </c>
      <c r="B93" s="32">
        <v>5</v>
      </c>
      <c r="C93" s="48" t="s">
        <v>113</v>
      </c>
      <c r="D93" s="48" t="s">
        <v>308</v>
      </c>
      <c r="E93" s="33" t="s">
        <v>60</v>
      </c>
      <c r="F93" s="33" t="s">
        <v>61</v>
      </c>
      <c r="G93" s="34">
        <v>340</v>
      </c>
      <c r="H93" s="35">
        <f t="shared" si="13"/>
        <v>374</v>
      </c>
      <c r="I93" s="34">
        <f t="shared" si="22"/>
        <v>399.99999999999994</v>
      </c>
      <c r="J93" s="35">
        <v>440</v>
      </c>
      <c r="K93" s="78"/>
      <c r="L93" s="63">
        <f t="shared" si="24"/>
        <v>0</v>
      </c>
      <c r="M93" s="54">
        <f t="shared" si="21"/>
        <v>199.99999999999997</v>
      </c>
      <c r="N93" s="55">
        <f t="shared" si="25"/>
        <v>0</v>
      </c>
    </row>
    <row r="94" spans="1:14" ht="14.85" customHeight="1" thickBot="1" x14ac:dyDescent="0.3">
      <c r="A94" s="36" t="s">
        <v>306</v>
      </c>
      <c r="B94" s="37">
        <v>5</v>
      </c>
      <c r="C94" s="52" t="s">
        <v>113</v>
      </c>
      <c r="D94" s="52" t="s">
        <v>307</v>
      </c>
      <c r="E94" s="38" t="s">
        <v>60</v>
      </c>
      <c r="F94" s="38" t="s">
        <v>62</v>
      </c>
      <c r="G94" s="39">
        <v>193.79999999999998</v>
      </c>
      <c r="H94" s="40">
        <f t="shared" si="13"/>
        <v>213.18</v>
      </c>
      <c r="I94" s="39">
        <f t="shared" si="22"/>
        <v>228</v>
      </c>
      <c r="J94" s="40">
        <v>250.8</v>
      </c>
      <c r="K94" s="79"/>
      <c r="L94" s="63">
        <f t="shared" si="24"/>
        <v>0</v>
      </c>
      <c r="M94" s="54">
        <f t="shared" si="21"/>
        <v>114</v>
      </c>
      <c r="N94" s="55">
        <f t="shared" si="25"/>
        <v>0</v>
      </c>
    </row>
    <row r="95" spans="1:14" ht="14.85" customHeight="1" x14ac:dyDescent="0.25">
      <c r="A95" s="26" t="s">
        <v>333</v>
      </c>
      <c r="B95" s="27">
        <v>6</v>
      </c>
      <c r="C95" s="47" t="s">
        <v>113</v>
      </c>
      <c r="D95" s="47" t="s">
        <v>138</v>
      </c>
      <c r="E95" s="28" t="s">
        <v>63</v>
      </c>
      <c r="F95" s="28" t="s">
        <v>64</v>
      </c>
      <c r="G95" s="29">
        <v>394.39999999999992</v>
      </c>
      <c r="H95" s="30">
        <f t="shared" si="13"/>
        <v>433.84</v>
      </c>
      <c r="I95" s="29">
        <f t="shared" si="22"/>
        <v>463.99999999999994</v>
      </c>
      <c r="J95" s="30">
        <v>510.4</v>
      </c>
      <c r="K95" s="77"/>
      <c r="L95" s="63">
        <f t="shared" si="24"/>
        <v>0</v>
      </c>
      <c r="M95" s="54">
        <f t="shared" si="21"/>
        <v>231.99999999999997</v>
      </c>
      <c r="N95" s="55">
        <f t="shared" si="25"/>
        <v>0</v>
      </c>
    </row>
    <row r="96" spans="1:14" ht="14.85" customHeight="1" x14ac:dyDescent="0.25">
      <c r="A96" s="31" t="s">
        <v>298</v>
      </c>
      <c r="B96" s="32">
        <v>6</v>
      </c>
      <c r="C96" s="48" t="s">
        <v>113</v>
      </c>
      <c r="D96" s="48" t="s">
        <v>195</v>
      </c>
      <c r="E96" s="33" t="s">
        <v>66</v>
      </c>
      <c r="F96" s="33" t="s">
        <v>65</v>
      </c>
      <c r="G96" s="34">
        <v>346.8</v>
      </c>
      <c r="H96" s="35">
        <f t="shared" si="13"/>
        <v>381.48</v>
      </c>
      <c r="I96" s="34">
        <f t="shared" si="22"/>
        <v>408</v>
      </c>
      <c r="J96" s="35">
        <v>448.8</v>
      </c>
      <c r="K96" s="78"/>
      <c r="L96" s="63">
        <f t="shared" si="24"/>
        <v>0</v>
      </c>
      <c r="M96" s="54">
        <f t="shared" si="21"/>
        <v>204</v>
      </c>
      <c r="N96" s="55">
        <f t="shared" si="25"/>
        <v>0</v>
      </c>
    </row>
    <row r="97" spans="1:14" ht="14.85" customHeight="1" x14ac:dyDescent="0.25">
      <c r="A97" s="31" t="s">
        <v>336</v>
      </c>
      <c r="B97" s="32">
        <v>6</v>
      </c>
      <c r="C97" s="48" t="s">
        <v>113</v>
      </c>
      <c r="D97" s="48" t="s">
        <v>353</v>
      </c>
      <c r="E97" s="33" t="s">
        <v>67</v>
      </c>
      <c r="F97" s="33" t="s">
        <v>68</v>
      </c>
      <c r="G97" s="34">
        <v>190.39999999999998</v>
      </c>
      <c r="H97" s="35">
        <f t="shared" si="13"/>
        <v>209.44</v>
      </c>
      <c r="I97" s="34">
        <f t="shared" si="22"/>
        <v>224</v>
      </c>
      <c r="J97" s="35">
        <v>246.4</v>
      </c>
      <c r="K97" s="78"/>
      <c r="L97" s="63">
        <f t="shared" si="24"/>
        <v>0</v>
      </c>
      <c r="M97" s="54">
        <f t="shared" si="21"/>
        <v>112</v>
      </c>
      <c r="N97" s="55">
        <f t="shared" si="25"/>
        <v>0</v>
      </c>
    </row>
    <row r="98" spans="1:14" ht="14.85" customHeight="1" x14ac:dyDescent="0.25">
      <c r="A98" s="31" t="s">
        <v>296</v>
      </c>
      <c r="B98" s="32">
        <v>6</v>
      </c>
      <c r="C98" s="48" t="s">
        <v>113</v>
      </c>
      <c r="D98" s="48" t="s">
        <v>86</v>
      </c>
      <c r="E98" s="33" t="s">
        <v>69</v>
      </c>
      <c r="F98" s="33" t="s">
        <v>70</v>
      </c>
      <c r="G98" s="34">
        <v>489.6</v>
      </c>
      <c r="H98" s="35">
        <f t="shared" si="13"/>
        <v>538.56000000000006</v>
      </c>
      <c r="I98" s="34">
        <f t="shared" si="22"/>
        <v>576</v>
      </c>
      <c r="J98" s="35">
        <v>633.6</v>
      </c>
      <c r="K98" s="78"/>
      <c r="L98" s="63">
        <f t="shared" si="24"/>
        <v>0</v>
      </c>
      <c r="M98" s="54">
        <f t="shared" si="21"/>
        <v>288</v>
      </c>
      <c r="N98" s="55">
        <f t="shared" si="25"/>
        <v>0</v>
      </c>
    </row>
    <row r="99" spans="1:14" ht="14.85" customHeight="1" x14ac:dyDescent="0.25">
      <c r="A99" s="31" t="s">
        <v>294</v>
      </c>
      <c r="B99" s="32">
        <v>6</v>
      </c>
      <c r="C99" s="48" t="s">
        <v>113</v>
      </c>
      <c r="D99" s="48" t="s">
        <v>314</v>
      </c>
      <c r="E99" s="33" t="s">
        <v>74</v>
      </c>
      <c r="F99" s="33" t="s">
        <v>73</v>
      </c>
      <c r="G99" s="34">
        <v>271.99999999999994</v>
      </c>
      <c r="H99" s="35">
        <f t="shared" si="13"/>
        <v>299.2</v>
      </c>
      <c r="I99" s="34">
        <f t="shared" si="22"/>
        <v>320</v>
      </c>
      <c r="J99" s="35">
        <v>352</v>
      </c>
      <c r="K99" s="78"/>
      <c r="L99" s="63">
        <f t="shared" si="24"/>
        <v>0</v>
      </c>
      <c r="M99" s="54">
        <f t="shared" si="21"/>
        <v>160</v>
      </c>
      <c r="N99" s="55">
        <f t="shared" si="25"/>
        <v>0</v>
      </c>
    </row>
    <row r="100" spans="1:14" ht="14.85" customHeight="1" x14ac:dyDescent="0.25">
      <c r="A100" s="31" t="s">
        <v>305</v>
      </c>
      <c r="B100" s="32">
        <v>6</v>
      </c>
      <c r="C100" s="48" t="s">
        <v>113</v>
      </c>
      <c r="D100" s="48" t="s">
        <v>313</v>
      </c>
      <c r="E100" s="33" t="s">
        <v>75</v>
      </c>
      <c r="F100" s="33" t="s">
        <v>76</v>
      </c>
      <c r="G100" s="34">
        <v>336.59999999999997</v>
      </c>
      <c r="H100" s="35">
        <f t="shared" si="13"/>
        <v>370.26</v>
      </c>
      <c r="I100" s="34">
        <f t="shared" si="22"/>
        <v>396</v>
      </c>
      <c r="J100" s="35">
        <v>435.6</v>
      </c>
      <c r="K100" s="78"/>
      <c r="L100" s="63">
        <f t="shared" si="24"/>
        <v>0</v>
      </c>
      <c r="M100" s="54">
        <f t="shared" si="21"/>
        <v>198</v>
      </c>
      <c r="N100" s="55">
        <f t="shared" si="25"/>
        <v>0</v>
      </c>
    </row>
    <row r="101" spans="1:14" ht="14.85" customHeight="1" x14ac:dyDescent="0.25">
      <c r="A101" s="31" t="s">
        <v>339</v>
      </c>
      <c r="B101" s="32">
        <v>6</v>
      </c>
      <c r="C101" s="48" t="s">
        <v>113</v>
      </c>
      <c r="D101" s="48" t="s">
        <v>312</v>
      </c>
      <c r="E101" s="33" t="s">
        <v>72</v>
      </c>
      <c r="F101" s="33" t="s">
        <v>71</v>
      </c>
      <c r="G101" s="34">
        <v>373.99999999999994</v>
      </c>
      <c r="H101" s="35">
        <f t="shared" ref="H101:H136" si="26">J101*0.85</f>
        <v>411.4</v>
      </c>
      <c r="I101" s="34">
        <f t="shared" si="22"/>
        <v>439.99999999999994</v>
      </c>
      <c r="J101" s="35">
        <v>484</v>
      </c>
      <c r="K101" s="78"/>
      <c r="L101" s="63">
        <f t="shared" si="24"/>
        <v>0</v>
      </c>
      <c r="M101" s="54">
        <f t="shared" si="21"/>
        <v>219.99999999999997</v>
      </c>
      <c r="N101" s="55">
        <f t="shared" si="25"/>
        <v>0</v>
      </c>
    </row>
    <row r="102" spans="1:14" ht="14.85" customHeight="1" x14ac:dyDescent="0.25">
      <c r="A102" s="31" t="s">
        <v>143</v>
      </c>
      <c r="B102" s="32">
        <v>6</v>
      </c>
      <c r="C102" s="48" t="s">
        <v>113</v>
      </c>
      <c r="D102" s="48" t="s">
        <v>354</v>
      </c>
      <c r="E102" s="33" t="s">
        <v>15</v>
      </c>
      <c r="F102" s="33" t="s">
        <v>16</v>
      </c>
      <c r="G102" s="34">
        <v>251.59999999999997</v>
      </c>
      <c r="H102" s="35">
        <f t="shared" si="26"/>
        <v>276.76</v>
      </c>
      <c r="I102" s="34">
        <f t="shared" si="22"/>
        <v>296</v>
      </c>
      <c r="J102" s="35">
        <v>325.60000000000002</v>
      </c>
      <c r="K102" s="78"/>
      <c r="L102" s="63">
        <f t="shared" si="24"/>
        <v>0</v>
      </c>
      <c r="M102" s="54">
        <f t="shared" si="21"/>
        <v>148</v>
      </c>
      <c r="N102" s="55">
        <f t="shared" si="25"/>
        <v>0</v>
      </c>
    </row>
    <row r="103" spans="1:14" ht="14.85" customHeight="1" x14ac:dyDescent="0.25">
      <c r="A103" s="31" t="s">
        <v>427</v>
      </c>
      <c r="B103" s="32">
        <v>6</v>
      </c>
      <c r="C103" s="48" t="s">
        <v>113</v>
      </c>
      <c r="D103" s="48" t="s">
        <v>354</v>
      </c>
      <c r="E103" s="33" t="s">
        <v>417</v>
      </c>
      <c r="F103" s="33" t="s">
        <v>440</v>
      </c>
      <c r="G103" s="34">
        <f>H103/1.1</f>
        <v>394.39999999999992</v>
      </c>
      <c r="H103" s="35">
        <f>J103*0.85</f>
        <v>433.84</v>
      </c>
      <c r="I103" s="34">
        <f t="shared" ref="I103" si="27">J103/1.1</f>
        <v>463.99999999999994</v>
      </c>
      <c r="J103" s="35">
        <v>510.4</v>
      </c>
      <c r="K103" s="78"/>
      <c r="L103" s="63">
        <f t="shared" ref="L103" si="28">K103*H103</f>
        <v>0</v>
      </c>
      <c r="M103" s="54">
        <f t="shared" si="21"/>
        <v>231.99999999999997</v>
      </c>
      <c r="N103" s="55">
        <f t="shared" ref="N103" si="29">M103*0.0026*K103</f>
        <v>0</v>
      </c>
    </row>
    <row r="104" spans="1:14" ht="14.85" customHeight="1" x14ac:dyDescent="0.25">
      <c r="A104" s="31" t="s">
        <v>286</v>
      </c>
      <c r="B104" s="32">
        <v>6</v>
      </c>
      <c r="C104" s="48" t="s">
        <v>113</v>
      </c>
      <c r="D104" s="48" t="s">
        <v>311</v>
      </c>
      <c r="E104" s="33" t="s">
        <v>17</v>
      </c>
      <c r="F104" s="33" t="s">
        <v>18</v>
      </c>
      <c r="G104" s="34">
        <v>217.6</v>
      </c>
      <c r="H104" s="35">
        <f t="shared" si="26"/>
        <v>239.36</v>
      </c>
      <c r="I104" s="34">
        <f t="shared" si="22"/>
        <v>256</v>
      </c>
      <c r="J104" s="35">
        <v>281.60000000000002</v>
      </c>
      <c r="K104" s="78"/>
      <c r="L104" s="63">
        <f t="shared" si="24"/>
        <v>0</v>
      </c>
      <c r="M104" s="54">
        <f t="shared" si="21"/>
        <v>128</v>
      </c>
      <c r="N104" s="55">
        <f t="shared" si="25"/>
        <v>0</v>
      </c>
    </row>
    <row r="105" spans="1:14" ht="14.85" customHeight="1" x14ac:dyDescent="0.25">
      <c r="A105" s="31" t="s">
        <v>322</v>
      </c>
      <c r="B105" s="32">
        <v>6</v>
      </c>
      <c r="C105" s="48" t="s">
        <v>113</v>
      </c>
      <c r="D105" s="48" t="s">
        <v>310</v>
      </c>
      <c r="E105" s="33" t="s">
        <v>84</v>
      </c>
      <c r="F105" s="33" t="s">
        <v>41</v>
      </c>
      <c r="G105" s="34">
        <v>231.2</v>
      </c>
      <c r="H105" s="35">
        <f t="shared" si="26"/>
        <v>254.32</v>
      </c>
      <c r="I105" s="34">
        <f t="shared" si="22"/>
        <v>271.99999999999994</v>
      </c>
      <c r="J105" s="35">
        <v>299.2</v>
      </c>
      <c r="K105" s="78"/>
      <c r="L105" s="63">
        <f t="shared" si="24"/>
        <v>0</v>
      </c>
      <c r="M105" s="54">
        <f t="shared" si="21"/>
        <v>135.99999999999997</v>
      </c>
      <c r="N105" s="55">
        <f t="shared" si="25"/>
        <v>0</v>
      </c>
    </row>
    <row r="106" spans="1:14" ht="14.85" customHeight="1" x14ac:dyDescent="0.25">
      <c r="A106" s="31" t="s">
        <v>450</v>
      </c>
      <c r="B106" s="32">
        <v>6</v>
      </c>
      <c r="C106" s="48" t="s">
        <v>113</v>
      </c>
      <c r="D106" s="48" t="s">
        <v>309</v>
      </c>
      <c r="E106" s="33" t="s">
        <v>84</v>
      </c>
      <c r="F106" s="33" t="s">
        <v>52</v>
      </c>
      <c r="G106" s="34">
        <v>560</v>
      </c>
      <c r="H106" s="35">
        <v>616</v>
      </c>
      <c r="I106" s="34">
        <v>659.09</v>
      </c>
      <c r="J106" s="35">
        <v>725</v>
      </c>
      <c r="K106" s="78"/>
      <c r="L106" s="63">
        <f t="shared" si="24"/>
        <v>0</v>
      </c>
      <c r="M106" s="54">
        <f t="shared" si="21"/>
        <v>329.5454545454545</v>
      </c>
      <c r="N106" s="55">
        <f>K106*0.8</f>
        <v>0</v>
      </c>
    </row>
    <row r="107" spans="1:14" ht="14.85" customHeight="1" x14ac:dyDescent="0.25">
      <c r="A107" s="31" t="s">
        <v>135</v>
      </c>
      <c r="B107" s="32">
        <v>6</v>
      </c>
      <c r="C107" s="48" t="s">
        <v>113</v>
      </c>
      <c r="D107" s="48" t="s">
        <v>147</v>
      </c>
      <c r="E107" s="33" t="s">
        <v>56</v>
      </c>
      <c r="F107" s="33" t="s">
        <v>79</v>
      </c>
      <c r="G107" s="34">
        <v>190.39999999999998</v>
      </c>
      <c r="H107" s="35">
        <f t="shared" si="26"/>
        <v>209.44</v>
      </c>
      <c r="I107" s="34">
        <f t="shared" si="22"/>
        <v>224</v>
      </c>
      <c r="J107" s="35">
        <v>246.4</v>
      </c>
      <c r="K107" s="78"/>
      <c r="L107" s="63">
        <f t="shared" si="24"/>
        <v>0</v>
      </c>
      <c r="M107" s="54">
        <f t="shared" si="21"/>
        <v>112</v>
      </c>
      <c r="N107" s="55">
        <f t="shared" ref="N107:N125" si="30">M107*0.0026*K107</f>
        <v>0</v>
      </c>
    </row>
    <row r="108" spans="1:14" ht="14.85" customHeight="1" x14ac:dyDescent="0.25">
      <c r="A108" s="31" t="s">
        <v>287</v>
      </c>
      <c r="B108" s="32">
        <v>6</v>
      </c>
      <c r="C108" s="48" t="s">
        <v>113</v>
      </c>
      <c r="D108" s="48" t="s">
        <v>156</v>
      </c>
      <c r="E108" s="33" t="s">
        <v>9</v>
      </c>
      <c r="F108" s="33" t="s">
        <v>19</v>
      </c>
      <c r="G108" s="34">
        <v>149.6</v>
      </c>
      <c r="H108" s="35">
        <f t="shared" si="26"/>
        <v>164.56</v>
      </c>
      <c r="I108" s="34">
        <f t="shared" si="22"/>
        <v>175.99999999999997</v>
      </c>
      <c r="J108" s="35">
        <v>193.6</v>
      </c>
      <c r="K108" s="78"/>
      <c r="L108" s="63">
        <f t="shared" si="24"/>
        <v>0</v>
      </c>
      <c r="M108" s="54">
        <f t="shared" si="21"/>
        <v>87.999999999999986</v>
      </c>
      <c r="N108" s="55">
        <f t="shared" si="30"/>
        <v>0</v>
      </c>
    </row>
    <row r="109" spans="1:14" ht="14.85" customHeight="1" x14ac:dyDescent="0.25">
      <c r="A109" s="31" t="s">
        <v>330</v>
      </c>
      <c r="B109" s="32">
        <v>6</v>
      </c>
      <c r="C109" s="46" t="s">
        <v>162</v>
      </c>
      <c r="D109" s="46" t="s">
        <v>348</v>
      </c>
      <c r="E109" s="33" t="s">
        <v>315</v>
      </c>
      <c r="F109" s="33" t="s">
        <v>351</v>
      </c>
      <c r="G109" s="34">
        <v>193.18181818181816</v>
      </c>
      <c r="H109" s="35">
        <f t="shared" si="26"/>
        <v>212.5</v>
      </c>
      <c r="I109" s="34">
        <f t="shared" si="22"/>
        <v>227.27272727272725</v>
      </c>
      <c r="J109" s="35">
        <v>250</v>
      </c>
      <c r="K109" s="78"/>
      <c r="L109" s="63">
        <f t="shared" si="24"/>
        <v>0</v>
      </c>
      <c r="M109" s="54">
        <f t="shared" si="21"/>
        <v>113.63636363636363</v>
      </c>
      <c r="N109" s="55">
        <f t="shared" si="30"/>
        <v>0</v>
      </c>
    </row>
    <row r="110" spans="1:14" ht="14.85" customHeight="1" x14ac:dyDescent="0.25">
      <c r="A110" s="31" t="s">
        <v>331</v>
      </c>
      <c r="B110" s="32">
        <v>6</v>
      </c>
      <c r="C110" s="46" t="s">
        <v>162</v>
      </c>
      <c r="D110" s="46" t="s">
        <v>349</v>
      </c>
      <c r="E110" s="33" t="s">
        <v>350</v>
      </c>
      <c r="F110" s="33" t="s">
        <v>352</v>
      </c>
      <c r="G110" s="34">
        <v>247.27272727272725</v>
      </c>
      <c r="H110" s="35">
        <f t="shared" si="26"/>
        <v>272</v>
      </c>
      <c r="I110" s="34">
        <f t="shared" si="22"/>
        <v>290.90909090909088</v>
      </c>
      <c r="J110" s="35">
        <v>320</v>
      </c>
      <c r="K110" s="78"/>
      <c r="L110" s="63">
        <f t="shared" si="24"/>
        <v>0</v>
      </c>
      <c r="M110" s="54">
        <f t="shared" si="21"/>
        <v>145.45454545454544</v>
      </c>
      <c r="N110" s="55">
        <f t="shared" si="30"/>
        <v>0</v>
      </c>
    </row>
    <row r="111" spans="1:14" ht="14.85" customHeight="1" x14ac:dyDescent="0.25">
      <c r="A111" s="31" t="s">
        <v>342</v>
      </c>
      <c r="B111" s="32">
        <v>6</v>
      </c>
      <c r="C111" s="48" t="s">
        <v>113</v>
      </c>
      <c r="D111" s="48" t="s">
        <v>365</v>
      </c>
      <c r="E111" s="33" t="s">
        <v>60</v>
      </c>
      <c r="F111" s="33" t="s">
        <v>77</v>
      </c>
      <c r="G111" s="34">
        <v>353.6</v>
      </c>
      <c r="H111" s="35">
        <f t="shared" si="26"/>
        <v>388.96000000000004</v>
      </c>
      <c r="I111" s="34">
        <f t="shared" si="22"/>
        <v>416</v>
      </c>
      <c r="J111" s="35">
        <v>457.6</v>
      </c>
      <c r="K111" s="78"/>
      <c r="L111" s="63">
        <f t="shared" si="24"/>
        <v>0</v>
      </c>
      <c r="M111" s="54">
        <f t="shared" si="21"/>
        <v>208</v>
      </c>
      <c r="N111" s="55">
        <f t="shared" si="30"/>
        <v>0</v>
      </c>
    </row>
    <row r="112" spans="1:14" ht="14.85" customHeight="1" thickBot="1" x14ac:dyDescent="0.3">
      <c r="A112" s="36" t="s">
        <v>344</v>
      </c>
      <c r="B112" s="37">
        <v>6</v>
      </c>
      <c r="C112" s="52" t="s">
        <v>113</v>
      </c>
      <c r="D112" s="52" t="s">
        <v>366</v>
      </c>
      <c r="E112" s="38" t="s">
        <v>60</v>
      </c>
      <c r="F112" s="38" t="s">
        <v>78</v>
      </c>
      <c r="G112" s="39">
        <v>170</v>
      </c>
      <c r="H112" s="40">
        <f t="shared" si="26"/>
        <v>187</v>
      </c>
      <c r="I112" s="39">
        <f t="shared" si="22"/>
        <v>199.99999999999997</v>
      </c>
      <c r="J112" s="40">
        <v>220</v>
      </c>
      <c r="K112" s="79"/>
      <c r="L112" s="63">
        <f t="shared" si="24"/>
        <v>0</v>
      </c>
      <c r="M112" s="54">
        <f t="shared" si="21"/>
        <v>99.999999999999986</v>
      </c>
      <c r="N112" s="55">
        <f t="shared" si="30"/>
        <v>0</v>
      </c>
    </row>
    <row r="113" spans="1:14" ht="14.85" customHeight="1" x14ac:dyDescent="0.25">
      <c r="A113" s="26" t="s">
        <v>328</v>
      </c>
      <c r="B113" s="27">
        <v>7</v>
      </c>
      <c r="C113" s="47" t="s">
        <v>113</v>
      </c>
      <c r="D113" s="47" t="s">
        <v>138</v>
      </c>
      <c r="E113" s="28" t="s">
        <v>63</v>
      </c>
      <c r="F113" s="28" t="s">
        <v>371</v>
      </c>
      <c r="G113" s="29">
        <v>428.39999999999992</v>
      </c>
      <c r="H113" s="30">
        <f t="shared" si="26"/>
        <v>471.23999999999995</v>
      </c>
      <c r="I113" s="29">
        <f t="shared" ref="I113:I150" si="31">J113/1.1</f>
        <v>503.99999999999994</v>
      </c>
      <c r="J113" s="30">
        <v>554.4</v>
      </c>
      <c r="K113" s="77"/>
      <c r="L113" s="63">
        <f t="shared" si="24"/>
        <v>0</v>
      </c>
      <c r="M113" s="54">
        <f t="shared" si="21"/>
        <v>251.99999999999997</v>
      </c>
      <c r="N113" s="55">
        <f t="shared" si="30"/>
        <v>0</v>
      </c>
    </row>
    <row r="114" spans="1:14" ht="14.85" customHeight="1" x14ac:dyDescent="0.25">
      <c r="A114" s="31" t="s">
        <v>327</v>
      </c>
      <c r="B114" s="32">
        <v>7</v>
      </c>
      <c r="C114" s="48" t="s">
        <v>113</v>
      </c>
      <c r="D114" s="48" t="s">
        <v>195</v>
      </c>
      <c r="E114" s="33" t="s">
        <v>66</v>
      </c>
      <c r="F114" s="33" t="s">
        <v>372</v>
      </c>
      <c r="G114" s="34">
        <v>370.59999999999997</v>
      </c>
      <c r="H114" s="35">
        <f t="shared" si="26"/>
        <v>407.66</v>
      </c>
      <c r="I114" s="34">
        <f t="shared" si="31"/>
        <v>436</v>
      </c>
      <c r="J114" s="35">
        <v>479.6</v>
      </c>
      <c r="K114" s="78"/>
      <c r="L114" s="63">
        <f t="shared" si="24"/>
        <v>0</v>
      </c>
      <c r="M114" s="54">
        <f t="shared" si="21"/>
        <v>218</v>
      </c>
      <c r="N114" s="55">
        <f t="shared" si="30"/>
        <v>0</v>
      </c>
    </row>
    <row r="115" spans="1:14" ht="14.85" customHeight="1" x14ac:dyDescent="0.25">
      <c r="A115" s="31" t="s">
        <v>329</v>
      </c>
      <c r="B115" s="32">
        <v>7</v>
      </c>
      <c r="C115" s="48" t="s">
        <v>113</v>
      </c>
      <c r="D115" s="48" t="s">
        <v>353</v>
      </c>
      <c r="E115" s="33" t="s">
        <v>381</v>
      </c>
      <c r="F115" s="33" t="s">
        <v>373</v>
      </c>
      <c r="G115" s="34">
        <v>170</v>
      </c>
      <c r="H115" s="35">
        <f t="shared" si="26"/>
        <v>187</v>
      </c>
      <c r="I115" s="34">
        <f t="shared" si="31"/>
        <v>199.99999999999997</v>
      </c>
      <c r="J115" s="35">
        <v>220</v>
      </c>
      <c r="K115" s="78"/>
      <c r="L115" s="63">
        <f t="shared" si="24"/>
        <v>0</v>
      </c>
      <c r="M115" s="54">
        <f t="shared" si="21"/>
        <v>99.999999999999986</v>
      </c>
      <c r="N115" s="55">
        <f t="shared" si="30"/>
        <v>0</v>
      </c>
    </row>
    <row r="116" spans="1:14" ht="14.85" customHeight="1" x14ac:dyDescent="0.25">
      <c r="A116" s="31" t="s">
        <v>359</v>
      </c>
      <c r="B116" s="32">
        <v>7</v>
      </c>
      <c r="C116" s="48" t="s">
        <v>113</v>
      </c>
      <c r="D116" s="48" t="s">
        <v>86</v>
      </c>
      <c r="E116" s="33" t="s">
        <v>382</v>
      </c>
      <c r="F116" s="33" t="s">
        <v>374</v>
      </c>
      <c r="G116" s="34">
        <v>421.59999999999997</v>
      </c>
      <c r="H116" s="35">
        <f t="shared" si="26"/>
        <v>463.76</v>
      </c>
      <c r="I116" s="34">
        <f t="shared" si="31"/>
        <v>496</v>
      </c>
      <c r="J116" s="35">
        <v>545.6</v>
      </c>
      <c r="K116" s="78"/>
      <c r="L116" s="63">
        <f t="shared" si="24"/>
        <v>0</v>
      </c>
      <c r="M116" s="54">
        <f t="shared" si="21"/>
        <v>248</v>
      </c>
      <c r="N116" s="55">
        <f t="shared" si="30"/>
        <v>0</v>
      </c>
    </row>
    <row r="117" spans="1:14" ht="14.85" customHeight="1" x14ac:dyDescent="0.25">
      <c r="A117" s="31" t="s">
        <v>367</v>
      </c>
      <c r="B117" s="32">
        <v>7</v>
      </c>
      <c r="C117" s="48" t="s">
        <v>113</v>
      </c>
      <c r="D117" s="48" t="s">
        <v>314</v>
      </c>
      <c r="E117" s="33" t="s">
        <v>384</v>
      </c>
      <c r="F117" s="33" t="s">
        <v>376</v>
      </c>
      <c r="G117" s="34">
        <v>489.6</v>
      </c>
      <c r="H117" s="35">
        <f t="shared" si="26"/>
        <v>538.56000000000006</v>
      </c>
      <c r="I117" s="34">
        <f t="shared" si="31"/>
        <v>576</v>
      </c>
      <c r="J117" s="35">
        <v>633.6</v>
      </c>
      <c r="K117" s="78"/>
      <c r="L117" s="63">
        <f t="shared" si="24"/>
        <v>0</v>
      </c>
      <c r="M117" s="54">
        <f t="shared" si="21"/>
        <v>288</v>
      </c>
      <c r="N117" s="55">
        <f t="shared" si="30"/>
        <v>0</v>
      </c>
    </row>
    <row r="118" spans="1:14" ht="14.85" customHeight="1" x14ac:dyDescent="0.25">
      <c r="A118" s="31" t="s">
        <v>368</v>
      </c>
      <c r="B118" s="32">
        <v>7</v>
      </c>
      <c r="C118" s="48" t="s">
        <v>113</v>
      </c>
      <c r="D118" s="48" t="s">
        <v>313</v>
      </c>
      <c r="E118" s="33" t="s">
        <v>385</v>
      </c>
      <c r="F118" s="33" t="s">
        <v>377</v>
      </c>
      <c r="G118" s="34">
        <v>482.7999999999999</v>
      </c>
      <c r="H118" s="35">
        <f t="shared" si="26"/>
        <v>531.07999999999993</v>
      </c>
      <c r="I118" s="34">
        <f t="shared" si="31"/>
        <v>567.99999999999989</v>
      </c>
      <c r="J118" s="35">
        <v>624.79999999999995</v>
      </c>
      <c r="K118" s="78"/>
      <c r="L118" s="63">
        <f t="shared" si="24"/>
        <v>0</v>
      </c>
      <c r="M118" s="54">
        <f t="shared" si="21"/>
        <v>283.99999999999994</v>
      </c>
      <c r="N118" s="55">
        <f t="shared" si="30"/>
        <v>0</v>
      </c>
    </row>
    <row r="119" spans="1:14" ht="14.85" customHeight="1" x14ac:dyDescent="0.25">
      <c r="A119" s="31" t="s">
        <v>334</v>
      </c>
      <c r="B119" s="32">
        <v>7</v>
      </c>
      <c r="C119" s="48" t="s">
        <v>113</v>
      </c>
      <c r="D119" s="48" t="s">
        <v>312</v>
      </c>
      <c r="E119" s="33" t="s">
        <v>383</v>
      </c>
      <c r="F119" s="33" t="s">
        <v>375</v>
      </c>
      <c r="G119" s="34">
        <v>305.99999999999994</v>
      </c>
      <c r="H119" s="35">
        <f t="shared" si="26"/>
        <v>336.59999999999997</v>
      </c>
      <c r="I119" s="34">
        <f t="shared" si="31"/>
        <v>359.99999999999994</v>
      </c>
      <c r="J119" s="35">
        <v>396</v>
      </c>
      <c r="K119" s="78"/>
      <c r="L119" s="63">
        <f t="shared" si="24"/>
        <v>0</v>
      </c>
      <c r="M119" s="54">
        <f t="shared" si="21"/>
        <v>179.99999999999997</v>
      </c>
      <c r="N119" s="55">
        <f t="shared" si="30"/>
        <v>0</v>
      </c>
    </row>
    <row r="120" spans="1:14" ht="14.85" customHeight="1" x14ac:dyDescent="0.25">
      <c r="A120" s="31" t="s">
        <v>332</v>
      </c>
      <c r="B120" s="32">
        <v>7</v>
      </c>
      <c r="C120" s="48" t="s">
        <v>113</v>
      </c>
      <c r="D120" s="48" t="s">
        <v>354</v>
      </c>
      <c r="E120" s="33" t="s">
        <v>386</v>
      </c>
      <c r="F120" s="33" t="s">
        <v>378</v>
      </c>
      <c r="G120" s="34">
        <v>387.59999999999997</v>
      </c>
      <c r="H120" s="35">
        <f t="shared" si="26"/>
        <v>426.36</v>
      </c>
      <c r="I120" s="34">
        <f t="shared" si="31"/>
        <v>456</v>
      </c>
      <c r="J120" s="35">
        <v>501.6</v>
      </c>
      <c r="K120" s="78"/>
      <c r="L120" s="63">
        <f t="shared" si="24"/>
        <v>0</v>
      </c>
      <c r="M120" s="54">
        <f t="shared" si="21"/>
        <v>228</v>
      </c>
      <c r="N120" s="55">
        <f t="shared" si="30"/>
        <v>0</v>
      </c>
    </row>
    <row r="121" spans="1:14" ht="14.85" customHeight="1" x14ac:dyDescent="0.25">
      <c r="A121" s="31" t="s">
        <v>451</v>
      </c>
      <c r="B121" s="32">
        <v>7</v>
      </c>
      <c r="C121" s="48" t="s">
        <v>113</v>
      </c>
      <c r="D121" s="48" t="s">
        <v>354</v>
      </c>
      <c r="E121" s="33" t="s">
        <v>15</v>
      </c>
      <c r="F121" s="33" t="s">
        <v>20</v>
      </c>
      <c r="G121" s="34">
        <v>305.99999999999994</v>
      </c>
      <c r="H121" s="35">
        <f t="shared" si="26"/>
        <v>336.59999999999997</v>
      </c>
      <c r="I121" s="34">
        <f t="shared" si="31"/>
        <v>359.99999999999994</v>
      </c>
      <c r="J121" s="35">
        <v>396</v>
      </c>
      <c r="K121" s="78"/>
      <c r="L121" s="63">
        <f t="shared" si="24"/>
        <v>0</v>
      </c>
      <c r="M121" s="54">
        <f t="shared" si="21"/>
        <v>179.99999999999997</v>
      </c>
      <c r="N121" s="55">
        <f t="shared" si="30"/>
        <v>0</v>
      </c>
    </row>
    <row r="122" spans="1:14" ht="14.85" customHeight="1" x14ac:dyDescent="0.25">
      <c r="A122" s="31" t="s">
        <v>324</v>
      </c>
      <c r="B122" s="32">
        <v>7</v>
      </c>
      <c r="C122" s="48" t="s">
        <v>113</v>
      </c>
      <c r="D122" s="48" t="s">
        <v>355</v>
      </c>
      <c r="E122" s="33" t="s">
        <v>26</v>
      </c>
      <c r="F122" s="33" t="s">
        <v>80</v>
      </c>
      <c r="G122" s="34">
        <v>278.8</v>
      </c>
      <c r="H122" s="41">
        <f t="shared" si="26"/>
        <v>306.68</v>
      </c>
      <c r="I122" s="34">
        <f t="shared" si="31"/>
        <v>328</v>
      </c>
      <c r="J122" s="41">
        <v>360.8</v>
      </c>
      <c r="K122" s="78"/>
      <c r="L122" s="63">
        <f t="shared" si="24"/>
        <v>0</v>
      </c>
      <c r="M122" s="54">
        <f t="shared" si="21"/>
        <v>164</v>
      </c>
      <c r="N122" s="55">
        <f t="shared" si="30"/>
        <v>0</v>
      </c>
    </row>
    <row r="123" spans="1:14" ht="14.85" customHeight="1" x14ac:dyDescent="0.25">
      <c r="A123" s="31" t="s">
        <v>340</v>
      </c>
      <c r="B123" s="32">
        <v>7</v>
      </c>
      <c r="C123" s="48" t="s">
        <v>113</v>
      </c>
      <c r="D123" s="48" t="s">
        <v>356</v>
      </c>
      <c r="E123" s="33" t="s">
        <v>82</v>
      </c>
      <c r="F123" s="33" t="s">
        <v>379</v>
      </c>
      <c r="G123" s="34">
        <v>224.39999999999995</v>
      </c>
      <c r="H123" s="35">
        <f t="shared" si="26"/>
        <v>246.83999999999997</v>
      </c>
      <c r="I123" s="34">
        <f t="shared" si="31"/>
        <v>263.99999999999994</v>
      </c>
      <c r="J123" s="35">
        <v>290.39999999999998</v>
      </c>
      <c r="K123" s="78"/>
      <c r="L123" s="63">
        <f t="shared" si="24"/>
        <v>0</v>
      </c>
      <c r="M123" s="54">
        <f t="shared" si="21"/>
        <v>131.99999999999997</v>
      </c>
      <c r="N123" s="55">
        <f t="shared" si="30"/>
        <v>0</v>
      </c>
    </row>
    <row r="124" spans="1:14" ht="14.85" customHeight="1" x14ac:dyDescent="0.25">
      <c r="A124" s="31" t="s">
        <v>325</v>
      </c>
      <c r="B124" s="32">
        <v>7</v>
      </c>
      <c r="C124" s="48" t="s">
        <v>113</v>
      </c>
      <c r="D124" s="48" t="s">
        <v>311</v>
      </c>
      <c r="E124" s="33" t="s">
        <v>21</v>
      </c>
      <c r="F124" s="33" t="s">
        <v>22</v>
      </c>
      <c r="G124" s="34">
        <v>197.19999999999996</v>
      </c>
      <c r="H124" s="35">
        <f t="shared" si="26"/>
        <v>216.92</v>
      </c>
      <c r="I124" s="34">
        <f t="shared" si="31"/>
        <v>231.99999999999997</v>
      </c>
      <c r="J124" s="35">
        <v>255.2</v>
      </c>
      <c r="K124" s="78"/>
      <c r="L124" s="63">
        <f t="shared" si="24"/>
        <v>0</v>
      </c>
      <c r="M124" s="54">
        <f t="shared" si="21"/>
        <v>115.99999999999999</v>
      </c>
      <c r="N124" s="55">
        <f t="shared" si="30"/>
        <v>0</v>
      </c>
    </row>
    <row r="125" spans="1:14" ht="14.85" customHeight="1" x14ac:dyDescent="0.25">
      <c r="A125" s="31" t="s">
        <v>326</v>
      </c>
      <c r="B125" s="32">
        <v>7</v>
      </c>
      <c r="C125" s="48" t="s">
        <v>113</v>
      </c>
      <c r="D125" s="48" t="s">
        <v>310</v>
      </c>
      <c r="E125" s="33" t="s">
        <v>85</v>
      </c>
      <c r="F125" s="33" t="s">
        <v>42</v>
      </c>
      <c r="G125" s="34">
        <v>251.59999999999997</v>
      </c>
      <c r="H125" s="35">
        <f t="shared" si="26"/>
        <v>276.76</v>
      </c>
      <c r="I125" s="34">
        <f t="shared" si="31"/>
        <v>296</v>
      </c>
      <c r="J125" s="35">
        <v>325.60000000000002</v>
      </c>
      <c r="K125" s="78"/>
      <c r="L125" s="63">
        <f t="shared" si="24"/>
        <v>0</v>
      </c>
      <c r="M125" s="54">
        <f t="shared" si="21"/>
        <v>148</v>
      </c>
      <c r="N125" s="55">
        <f t="shared" si="30"/>
        <v>0</v>
      </c>
    </row>
    <row r="126" spans="1:14" ht="14.85" customHeight="1" x14ac:dyDescent="0.25">
      <c r="A126" s="31" t="s">
        <v>411</v>
      </c>
      <c r="B126" s="32">
        <v>7</v>
      </c>
      <c r="C126" s="48" t="s">
        <v>113</v>
      </c>
      <c r="D126" s="48" t="s">
        <v>309</v>
      </c>
      <c r="E126" s="33" t="s">
        <v>85</v>
      </c>
      <c r="F126" s="33" t="s">
        <v>53</v>
      </c>
      <c r="G126" s="34">
        <v>660</v>
      </c>
      <c r="H126" s="35">
        <v>726</v>
      </c>
      <c r="I126" s="34">
        <v>777.27</v>
      </c>
      <c r="J126" s="35">
        <v>855</v>
      </c>
      <c r="K126" s="78"/>
      <c r="L126" s="63">
        <f t="shared" si="24"/>
        <v>0</v>
      </c>
      <c r="M126" s="54">
        <f t="shared" si="21"/>
        <v>388.63636363636363</v>
      </c>
      <c r="N126" s="55">
        <f>K126*0.8</f>
        <v>0</v>
      </c>
    </row>
    <row r="127" spans="1:14" ht="14.85" customHeight="1" x14ac:dyDescent="0.25">
      <c r="A127" s="31" t="s">
        <v>337</v>
      </c>
      <c r="B127" s="32">
        <v>7</v>
      </c>
      <c r="C127" s="48" t="s">
        <v>113</v>
      </c>
      <c r="D127" s="48" t="s">
        <v>147</v>
      </c>
      <c r="E127" s="33" t="s">
        <v>56</v>
      </c>
      <c r="F127" s="33" t="s">
        <v>380</v>
      </c>
      <c r="G127" s="34">
        <v>210.79999999999998</v>
      </c>
      <c r="H127" s="35">
        <f t="shared" si="26"/>
        <v>231.88</v>
      </c>
      <c r="I127" s="34">
        <f t="shared" si="31"/>
        <v>248</v>
      </c>
      <c r="J127" s="35">
        <v>272.8</v>
      </c>
      <c r="K127" s="78"/>
      <c r="L127" s="63">
        <f t="shared" si="24"/>
        <v>0</v>
      </c>
      <c r="M127" s="54">
        <f t="shared" si="21"/>
        <v>124</v>
      </c>
      <c r="N127" s="55">
        <f t="shared" ref="N127:N145" si="32">M127*0.0026*K127</f>
        <v>0</v>
      </c>
    </row>
    <row r="128" spans="1:14" ht="14.85" customHeight="1" x14ac:dyDescent="0.25">
      <c r="A128" s="31" t="s">
        <v>323</v>
      </c>
      <c r="B128" s="32">
        <v>7</v>
      </c>
      <c r="C128" s="48" t="s">
        <v>113</v>
      </c>
      <c r="D128" s="48" t="s">
        <v>156</v>
      </c>
      <c r="E128" s="33" t="s">
        <v>9</v>
      </c>
      <c r="F128" s="33" t="s">
        <v>23</v>
      </c>
      <c r="G128" s="34">
        <v>149.6</v>
      </c>
      <c r="H128" s="35">
        <f t="shared" si="26"/>
        <v>164.56</v>
      </c>
      <c r="I128" s="34">
        <f t="shared" si="31"/>
        <v>175.99999999999997</v>
      </c>
      <c r="J128" s="35">
        <v>193.6</v>
      </c>
      <c r="K128" s="78"/>
      <c r="L128" s="63">
        <f t="shared" si="24"/>
        <v>0</v>
      </c>
      <c r="M128" s="54">
        <f t="shared" si="21"/>
        <v>87.999999999999986</v>
      </c>
      <c r="N128" s="55">
        <f t="shared" si="32"/>
        <v>0</v>
      </c>
    </row>
    <row r="129" spans="1:14" ht="14.85" customHeight="1" x14ac:dyDescent="0.25">
      <c r="A129" s="31" t="s">
        <v>369</v>
      </c>
      <c r="B129" s="32">
        <v>7</v>
      </c>
      <c r="C129" s="46" t="s">
        <v>162</v>
      </c>
      <c r="D129" s="46" t="s">
        <v>360</v>
      </c>
      <c r="E129" s="33" t="s">
        <v>393</v>
      </c>
      <c r="F129" s="33" t="s">
        <v>397</v>
      </c>
      <c r="G129" s="34">
        <v>193.18181818181816</v>
      </c>
      <c r="H129" s="35">
        <f t="shared" si="26"/>
        <v>212.5</v>
      </c>
      <c r="I129" s="34">
        <f t="shared" si="31"/>
        <v>227.27272727272725</v>
      </c>
      <c r="J129" s="35">
        <v>250</v>
      </c>
      <c r="K129" s="78"/>
      <c r="L129" s="63">
        <f t="shared" si="24"/>
        <v>0</v>
      </c>
      <c r="M129" s="54">
        <f t="shared" si="21"/>
        <v>113.63636363636363</v>
      </c>
      <c r="N129" s="55">
        <f t="shared" si="32"/>
        <v>0</v>
      </c>
    </row>
    <row r="130" spans="1:14" ht="14.85" customHeight="1" x14ac:dyDescent="0.25">
      <c r="A130" s="31" t="s">
        <v>370</v>
      </c>
      <c r="B130" s="32">
        <v>7</v>
      </c>
      <c r="C130" s="46" t="s">
        <v>162</v>
      </c>
      <c r="D130" s="46" t="s">
        <v>361</v>
      </c>
      <c r="E130" s="33" t="s">
        <v>394</v>
      </c>
      <c r="F130" s="33" t="s">
        <v>398</v>
      </c>
      <c r="G130" s="34">
        <v>247.27272727272725</v>
      </c>
      <c r="H130" s="35">
        <f t="shared" si="26"/>
        <v>272</v>
      </c>
      <c r="I130" s="34">
        <f t="shared" si="31"/>
        <v>290.90909090909088</v>
      </c>
      <c r="J130" s="35">
        <v>320</v>
      </c>
      <c r="K130" s="78"/>
      <c r="L130" s="63">
        <f t="shared" si="24"/>
        <v>0</v>
      </c>
      <c r="M130" s="54">
        <f t="shared" si="21"/>
        <v>145.45454545454544</v>
      </c>
      <c r="N130" s="55">
        <f t="shared" si="32"/>
        <v>0</v>
      </c>
    </row>
    <row r="131" spans="1:14" ht="14.85" customHeight="1" x14ac:dyDescent="0.25">
      <c r="A131" s="31" t="s">
        <v>345</v>
      </c>
      <c r="B131" s="32">
        <v>7</v>
      </c>
      <c r="C131" s="48" t="s">
        <v>113</v>
      </c>
      <c r="D131" s="48" t="s">
        <v>362</v>
      </c>
      <c r="E131" s="33" t="s">
        <v>60</v>
      </c>
      <c r="F131" s="33" t="s">
        <v>77</v>
      </c>
      <c r="G131" s="34">
        <v>333.19999999999993</v>
      </c>
      <c r="H131" s="35">
        <f t="shared" si="26"/>
        <v>366.52</v>
      </c>
      <c r="I131" s="34">
        <f t="shared" si="31"/>
        <v>391.99999999999994</v>
      </c>
      <c r="J131" s="35">
        <v>431.2</v>
      </c>
      <c r="K131" s="78"/>
      <c r="L131" s="63">
        <f t="shared" si="24"/>
        <v>0</v>
      </c>
      <c r="M131" s="54">
        <f t="shared" si="21"/>
        <v>195.99999999999997</v>
      </c>
      <c r="N131" s="55">
        <f t="shared" si="32"/>
        <v>0</v>
      </c>
    </row>
    <row r="132" spans="1:14" ht="14.85" customHeight="1" thickBot="1" x14ac:dyDescent="0.3">
      <c r="A132" s="36" t="s">
        <v>364</v>
      </c>
      <c r="B132" s="37">
        <v>7</v>
      </c>
      <c r="C132" s="52" t="s">
        <v>113</v>
      </c>
      <c r="D132" s="52" t="s">
        <v>363</v>
      </c>
      <c r="E132" s="38" t="s">
        <v>60</v>
      </c>
      <c r="F132" s="38" t="s">
        <v>78</v>
      </c>
      <c r="G132" s="39">
        <v>142.80000000000001</v>
      </c>
      <c r="H132" s="40">
        <f t="shared" si="26"/>
        <v>157.08000000000001</v>
      </c>
      <c r="I132" s="39">
        <f t="shared" si="31"/>
        <v>168</v>
      </c>
      <c r="J132" s="40">
        <v>184.8</v>
      </c>
      <c r="K132" s="79"/>
      <c r="L132" s="63">
        <f t="shared" si="24"/>
        <v>0</v>
      </c>
      <c r="M132" s="54">
        <f t="shared" si="21"/>
        <v>84</v>
      </c>
      <c r="N132" s="55">
        <f t="shared" si="32"/>
        <v>0</v>
      </c>
    </row>
    <row r="133" spans="1:14" ht="14.85" customHeight="1" x14ac:dyDescent="0.25">
      <c r="A133" s="26" t="s">
        <v>428</v>
      </c>
      <c r="B133" s="27">
        <v>8</v>
      </c>
      <c r="C133" s="47" t="s">
        <v>113</v>
      </c>
      <c r="D133" s="47" t="s">
        <v>138</v>
      </c>
      <c r="E133" s="28" t="s">
        <v>63</v>
      </c>
      <c r="F133" s="28" t="s">
        <v>437</v>
      </c>
      <c r="G133" s="29">
        <f>H133/1.1</f>
        <v>503.19999999999993</v>
      </c>
      <c r="H133" s="30">
        <f t="shared" ref="H133:H135" si="33">J133*0.85</f>
        <v>553.52</v>
      </c>
      <c r="I133" s="29">
        <f t="shared" ref="I133:I135" si="34">J133/1.1</f>
        <v>592</v>
      </c>
      <c r="J133" s="30">
        <v>651.20000000000005</v>
      </c>
      <c r="K133" s="77"/>
      <c r="L133" s="63">
        <f t="shared" ref="L133:L135" si="35">K133*H133</f>
        <v>0</v>
      </c>
      <c r="M133" s="54">
        <f t="shared" si="21"/>
        <v>296</v>
      </c>
      <c r="N133" s="55">
        <f t="shared" si="32"/>
        <v>0</v>
      </c>
    </row>
    <row r="134" spans="1:14" ht="14.85" customHeight="1" x14ac:dyDescent="0.25">
      <c r="A134" s="31" t="s">
        <v>429</v>
      </c>
      <c r="B134" s="32">
        <v>8</v>
      </c>
      <c r="C134" s="48" t="s">
        <v>113</v>
      </c>
      <c r="D134" s="48" t="s">
        <v>195</v>
      </c>
      <c r="E134" s="33" t="s">
        <v>66</v>
      </c>
      <c r="F134" s="33" t="s">
        <v>438</v>
      </c>
      <c r="G134" s="34">
        <f t="shared" ref="G134:G135" si="36">H134/1.1</f>
        <v>408</v>
      </c>
      <c r="H134" s="35">
        <f t="shared" si="33"/>
        <v>448.8</v>
      </c>
      <c r="I134" s="34">
        <f t="shared" si="34"/>
        <v>479.99999999999994</v>
      </c>
      <c r="J134" s="35">
        <v>528</v>
      </c>
      <c r="K134" s="78"/>
      <c r="L134" s="63">
        <f t="shared" si="35"/>
        <v>0</v>
      </c>
      <c r="M134" s="54">
        <f t="shared" si="21"/>
        <v>239.99999999999997</v>
      </c>
      <c r="N134" s="55">
        <f t="shared" si="32"/>
        <v>0</v>
      </c>
    </row>
    <row r="135" spans="1:14" ht="14.85" customHeight="1" x14ac:dyDescent="0.25">
      <c r="A135" s="31" t="s">
        <v>430</v>
      </c>
      <c r="B135" s="32">
        <v>8</v>
      </c>
      <c r="C135" s="48" t="s">
        <v>113</v>
      </c>
      <c r="D135" s="48" t="s">
        <v>353</v>
      </c>
      <c r="E135" s="33" t="s">
        <v>381</v>
      </c>
      <c r="F135" s="33" t="s">
        <v>439</v>
      </c>
      <c r="G135" s="34">
        <f t="shared" si="36"/>
        <v>149.6</v>
      </c>
      <c r="H135" s="35">
        <f t="shared" si="33"/>
        <v>164.56</v>
      </c>
      <c r="I135" s="34">
        <f t="shared" si="34"/>
        <v>175.99999999999997</v>
      </c>
      <c r="J135" s="35">
        <v>193.6</v>
      </c>
      <c r="K135" s="78"/>
      <c r="L135" s="63">
        <f t="shared" si="35"/>
        <v>0</v>
      </c>
      <c r="M135" s="54">
        <f t="shared" si="21"/>
        <v>87.999999999999986</v>
      </c>
      <c r="N135" s="55">
        <f t="shared" si="32"/>
        <v>0</v>
      </c>
    </row>
    <row r="136" spans="1:14" ht="14.85" customHeight="1" x14ac:dyDescent="0.25">
      <c r="A136" s="31" t="s">
        <v>391</v>
      </c>
      <c r="B136" s="32">
        <v>8</v>
      </c>
      <c r="C136" s="48" t="s">
        <v>113</v>
      </c>
      <c r="D136" s="48" t="s">
        <v>86</v>
      </c>
      <c r="E136" s="33" t="s">
        <v>106</v>
      </c>
      <c r="F136" s="33" t="s">
        <v>107</v>
      </c>
      <c r="G136" s="34">
        <v>652.95454545454538</v>
      </c>
      <c r="H136" s="35">
        <f t="shared" si="26"/>
        <v>718.25</v>
      </c>
      <c r="I136" s="34">
        <f t="shared" si="31"/>
        <v>768.18181818181813</v>
      </c>
      <c r="J136" s="35">
        <v>845</v>
      </c>
      <c r="K136" s="78"/>
      <c r="L136" s="63">
        <f t="shared" si="24"/>
        <v>0</v>
      </c>
      <c r="M136" s="54">
        <f t="shared" si="21"/>
        <v>384.09090909090907</v>
      </c>
      <c r="N136" s="55">
        <f t="shared" si="32"/>
        <v>0</v>
      </c>
    </row>
    <row r="137" spans="1:14" ht="14.85" customHeight="1" x14ac:dyDescent="0.25">
      <c r="A137" s="31" t="s">
        <v>335</v>
      </c>
      <c r="B137" s="32">
        <v>8</v>
      </c>
      <c r="C137" s="48" t="s">
        <v>113</v>
      </c>
      <c r="D137" s="48" t="s">
        <v>314</v>
      </c>
      <c r="E137" s="33" t="s">
        <v>74</v>
      </c>
      <c r="F137" s="33" t="s">
        <v>81</v>
      </c>
      <c r="G137" s="34">
        <v>343.39999999999992</v>
      </c>
      <c r="H137" s="35">
        <f t="shared" ref="H137:H152" si="37">J137*0.85</f>
        <v>377.73999999999995</v>
      </c>
      <c r="I137" s="34">
        <f t="shared" si="31"/>
        <v>403.99999999999994</v>
      </c>
      <c r="J137" s="35">
        <v>444.4</v>
      </c>
      <c r="K137" s="78"/>
      <c r="L137" s="63">
        <f t="shared" si="24"/>
        <v>0</v>
      </c>
      <c r="M137" s="54">
        <f t="shared" si="21"/>
        <v>201.99999999999997</v>
      </c>
      <c r="N137" s="55">
        <f t="shared" si="32"/>
        <v>0</v>
      </c>
    </row>
    <row r="138" spans="1:14" ht="14.85" customHeight="1" x14ac:dyDescent="0.25">
      <c r="A138" s="31" t="s">
        <v>392</v>
      </c>
      <c r="B138" s="32">
        <v>8</v>
      </c>
      <c r="C138" s="48" t="s">
        <v>113</v>
      </c>
      <c r="D138" s="48" t="s">
        <v>312</v>
      </c>
      <c r="E138" s="33" t="s">
        <v>28</v>
      </c>
      <c r="F138" s="33" t="s">
        <v>29</v>
      </c>
      <c r="G138" s="34">
        <v>346.8</v>
      </c>
      <c r="H138" s="35">
        <f t="shared" si="37"/>
        <v>381.48</v>
      </c>
      <c r="I138" s="34">
        <f t="shared" si="31"/>
        <v>408</v>
      </c>
      <c r="J138" s="35">
        <v>448.8</v>
      </c>
      <c r="K138" s="78"/>
      <c r="L138" s="63">
        <f t="shared" si="24"/>
        <v>0</v>
      </c>
      <c r="M138" s="54">
        <f t="shared" ref="M138:M152" si="38">J138/2.2</f>
        <v>204</v>
      </c>
      <c r="N138" s="55">
        <f t="shared" si="32"/>
        <v>0</v>
      </c>
    </row>
    <row r="139" spans="1:14" ht="14.85" customHeight="1" x14ac:dyDescent="0.25">
      <c r="A139" s="31" t="s">
        <v>433</v>
      </c>
      <c r="B139" s="32">
        <v>8</v>
      </c>
      <c r="C139" s="48" t="s">
        <v>113</v>
      </c>
      <c r="D139" s="48" t="s">
        <v>313</v>
      </c>
      <c r="E139" s="33" t="s">
        <v>418</v>
      </c>
      <c r="F139" s="33" t="s">
        <v>436</v>
      </c>
      <c r="G139" s="34">
        <f t="shared" ref="G139" si="39">H139/1.1</f>
        <v>340</v>
      </c>
      <c r="H139" s="35">
        <f t="shared" si="37"/>
        <v>374</v>
      </c>
      <c r="I139" s="34">
        <f t="shared" ref="I139" si="40">J139/1.1</f>
        <v>399.99999999999994</v>
      </c>
      <c r="J139" s="35">
        <v>440</v>
      </c>
      <c r="K139" s="78"/>
      <c r="L139" s="63">
        <f t="shared" ref="L139" si="41">K139*H139</f>
        <v>0</v>
      </c>
      <c r="M139" s="54">
        <f t="shared" si="38"/>
        <v>199.99999999999997</v>
      </c>
      <c r="N139" s="55">
        <f t="shared" si="32"/>
        <v>0</v>
      </c>
    </row>
    <row r="140" spans="1:14" ht="14.85" customHeight="1" x14ac:dyDescent="0.25">
      <c r="A140" s="31" t="s">
        <v>347</v>
      </c>
      <c r="B140" s="32">
        <v>8</v>
      </c>
      <c r="C140" s="48" t="s">
        <v>113</v>
      </c>
      <c r="D140" s="48" t="s">
        <v>354</v>
      </c>
      <c r="E140" s="33" t="s">
        <v>104</v>
      </c>
      <c r="F140" s="33" t="s">
        <v>105</v>
      </c>
      <c r="G140" s="34">
        <v>380.79999999999995</v>
      </c>
      <c r="H140" s="35">
        <f t="shared" si="37"/>
        <v>418.88</v>
      </c>
      <c r="I140" s="34">
        <f t="shared" si="31"/>
        <v>448</v>
      </c>
      <c r="J140" s="35">
        <v>492.8</v>
      </c>
      <c r="K140" s="78"/>
      <c r="L140" s="63">
        <f t="shared" si="24"/>
        <v>0</v>
      </c>
      <c r="M140" s="54">
        <f t="shared" si="38"/>
        <v>224</v>
      </c>
      <c r="N140" s="55">
        <f t="shared" si="32"/>
        <v>0</v>
      </c>
    </row>
    <row r="141" spans="1:14" ht="14.85" customHeight="1" x14ac:dyDescent="0.25">
      <c r="A141" s="31" t="s">
        <v>401</v>
      </c>
      <c r="B141" s="32">
        <v>8</v>
      </c>
      <c r="C141" s="48" t="s">
        <v>113</v>
      </c>
      <c r="D141" s="48" t="s">
        <v>354</v>
      </c>
      <c r="E141" s="33" t="s">
        <v>24</v>
      </c>
      <c r="F141" s="33" t="s">
        <v>25</v>
      </c>
      <c r="G141" s="34">
        <v>394.39999999999992</v>
      </c>
      <c r="H141" s="35">
        <f t="shared" si="37"/>
        <v>433.84</v>
      </c>
      <c r="I141" s="34">
        <f t="shared" si="31"/>
        <v>463.99999999999994</v>
      </c>
      <c r="J141" s="35">
        <v>510.4</v>
      </c>
      <c r="K141" s="78"/>
      <c r="L141" s="63">
        <f t="shared" si="24"/>
        <v>0</v>
      </c>
      <c r="M141" s="54">
        <f t="shared" si="38"/>
        <v>231.99999999999997</v>
      </c>
      <c r="N141" s="55">
        <f t="shared" si="32"/>
        <v>0</v>
      </c>
    </row>
    <row r="142" spans="1:14" ht="14.85" customHeight="1" x14ac:dyDescent="0.25">
      <c r="A142" s="31" t="s">
        <v>358</v>
      </c>
      <c r="B142" s="32">
        <v>8</v>
      </c>
      <c r="C142" s="48" t="s">
        <v>113</v>
      </c>
      <c r="D142" s="48" t="s">
        <v>355</v>
      </c>
      <c r="E142" s="33" t="s">
        <v>26</v>
      </c>
      <c r="F142" s="33" t="s">
        <v>27</v>
      </c>
      <c r="G142" s="34">
        <v>292.39999999999998</v>
      </c>
      <c r="H142" s="41">
        <f t="shared" si="37"/>
        <v>321.64</v>
      </c>
      <c r="I142" s="34">
        <f t="shared" si="31"/>
        <v>343.99999999999994</v>
      </c>
      <c r="J142" s="41">
        <v>378.4</v>
      </c>
      <c r="K142" s="78"/>
      <c r="L142" s="63">
        <f t="shared" si="24"/>
        <v>0</v>
      </c>
      <c r="M142" s="54">
        <f t="shared" si="38"/>
        <v>171.99999999999997</v>
      </c>
      <c r="N142" s="55">
        <f t="shared" si="32"/>
        <v>0</v>
      </c>
    </row>
    <row r="143" spans="1:14" ht="14.85" customHeight="1" x14ac:dyDescent="0.25">
      <c r="A143" s="31" t="s">
        <v>402</v>
      </c>
      <c r="B143" s="32">
        <v>8</v>
      </c>
      <c r="C143" s="48" t="s">
        <v>113</v>
      </c>
      <c r="D143" s="48" t="s">
        <v>356</v>
      </c>
      <c r="E143" s="33" t="s">
        <v>82</v>
      </c>
      <c r="F143" s="33" t="s">
        <v>83</v>
      </c>
      <c r="G143" s="34">
        <v>333.19999999999993</v>
      </c>
      <c r="H143" s="41">
        <f t="shared" si="37"/>
        <v>366.52</v>
      </c>
      <c r="I143" s="34">
        <f t="shared" si="31"/>
        <v>391.99999999999994</v>
      </c>
      <c r="J143" s="41">
        <v>431.2</v>
      </c>
      <c r="K143" s="78"/>
      <c r="L143" s="63">
        <f t="shared" si="24"/>
        <v>0</v>
      </c>
      <c r="M143" s="54">
        <f t="shared" si="38"/>
        <v>195.99999999999997</v>
      </c>
      <c r="N143" s="55">
        <f t="shared" si="32"/>
        <v>0</v>
      </c>
    </row>
    <row r="144" spans="1:14" ht="14.85" customHeight="1" x14ac:dyDescent="0.25">
      <c r="A144" s="31" t="s">
        <v>431</v>
      </c>
      <c r="B144" s="32">
        <v>8</v>
      </c>
      <c r="C144" s="48" t="s">
        <v>113</v>
      </c>
      <c r="D144" s="48" t="s">
        <v>311</v>
      </c>
      <c r="E144" s="33" t="s">
        <v>419</v>
      </c>
      <c r="F144" s="33" t="s">
        <v>435</v>
      </c>
      <c r="G144" s="34">
        <f t="shared" ref="G144" si="42">H144/1.1</f>
        <v>326.39999999999992</v>
      </c>
      <c r="H144" s="35">
        <f t="shared" si="37"/>
        <v>359.03999999999996</v>
      </c>
      <c r="I144" s="34">
        <f t="shared" ref="I144" si="43">J144/1.1</f>
        <v>383.99999999999994</v>
      </c>
      <c r="J144" s="35">
        <v>422.4</v>
      </c>
      <c r="K144" s="78"/>
      <c r="L144" s="63">
        <f t="shared" ref="L144" si="44">K144*H144</f>
        <v>0</v>
      </c>
      <c r="M144" s="54">
        <f t="shared" si="38"/>
        <v>191.99999999999997</v>
      </c>
      <c r="N144" s="55">
        <f t="shared" si="32"/>
        <v>0</v>
      </c>
    </row>
    <row r="145" spans="1:14" ht="14.85" customHeight="1" x14ac:dyDescent="0.25">
      <c r="A145" s="31" t="s">
        <v>357</v>
      </c>
      <c r="B145" s="32">
        <v>8</v>
      </c>
      <c r="C145" s="48" t="s">
        <v>113</v>
      </c>
      <c r="D145" s="48" t="s">
        <v>310</v>
      </c>
      <c r="E145" s="33" t="s">
        <v>43</v>
      </c>
      <c r="F145" s="33" t="s">
        <v>44</v>
      </c>
      <c r="G145" s="34">
        <v>340</v>
      </c>
      <c r="H145" s="35">
        <f t="shared" si="37"/>
        <v>374</v>
      </c>
      <c r="I145" s="34">
        <f t="shared" si="31"/>
        <v>399.99999999999994</v>
      </c>
      <c r="J145" s="35">
        <v>440</v>
      </c>
      <c r="K145" s="78"/>
      <c r="L145" s="63">
        <f t="shared" si="24"/>
        <v>0</v>
      </c>
      <c r="M145" s="54">
        <f t="shared" si="38"/>
        <v>199.99999999999997</v>
      </c>
      <c r="N145" s="55">
        <f t="shared" si="32"/>
        <v>0</v>
      </c>
    </row>
    <row r="146" spans="1:14" ht="14.85" customHeight="1" x14ac:dyDescent="0.25">
      <c r="A146" s="31" t="s">
        <v>412</v>
      </c>
      <c r="B146" s="32">
        <v>8</v>
      </c>
      <c r="C146" s="48" t="s">
        <v>113</v>
      </c>
      <c r="D146" s="48" t="s">
        <v>309</v>
      </c>
      <c r="E146" s="33" t="s">
        <v>43</v>
      </c>
      <c r="F146" s="33" t="s">
        <v>54</v>
      </c>
      <c r="G146" s="34">
        <v>660</v>
      </c>
      <c r="H146" s="35">
        <v>726</v>
      </c>
      <c r="I146" s="34">
        <v>777.27</v>
      </c>
      <c r="J146" s="35">
        <v>855</v>
      </c>
      <c r="K146" s="78"/>
      <c r="L146" s="63">
        <f t="shared" si="24"/>
        <v>0</v>
      </c>
      <c r="M146" s="54">
        <f t="shared" si="38"/>
        <v>388.63636363636363</v>
      </c>
      <c r="N146" s="55">
        <f>K146*0.8</f>
        <v>0</v>
      </c>
    </row>
    <row r="147" spans="1:14" ht="14.85" customHeight="1" x14ac:dyDescent="0.25">
      <c r="A147" s="31" t="s">
        <v>432</v>
      </c>
      <c r="B147" s="32">
        <v>8</v>
      </c>
      <c r="C147" s="48" t="s">
        <v>113</v>
      </c>
      <c r="D147" s="48" t="s">
        <v>147</v>
      </c>
      <c r="E147" s="33" t="s">
        <v>56</v>
      </c>
      <c r="F147" s="76" t="s">
        <v>434</v>
      </c>
      <c r="G147" s="34">
        <f t="shared" ref="G147" si="45">H147/1.1</f>
        <v>238</v>
      </c>
      <c r="H147" s="35">
        <f t="shared" si="37"/>
        <v>261.8</v>
      </c>
      <c r="I147" s="34">
        <f t="shared" ref="I147" si="46">J147/1.1</f>
        <v>280</v>
      </c>
      <c r="J147" s="35">
        <v>308</v>
      </c>
      <c r="K147" s="78"/>
      <c r="L147" s="63">
        <f t="shared" ref="L147" si="47">K147*H147</f>
        <v>0</v>
      </c>
      <c r="M147" s="54">
        <f t="shared" si="38"/>
        <v>140</v>
      </c>
      <c r="N147" s="55">
        <f t="shared" ref="N147" si="48">M147*0.0026*K147</f>
        <v>0</v>
      </c>
    </row>
    <row r="148" spans="1:14" ht="14.85" customHeight="1" x14ac:dyDescent="0.25">
      <c r="A148" s="31" t="s">
        <v>403</v>
      </c>
      <c r="B148" s="32">
        <v>8</v>
      </c>
      <c r="C148" s="48" t="s">
        <v>113</v>
      </c>
      <c r="D148" s="48" t="s">
        <v>156</v>
      </c>
      <c r="E148" s="33" t="s">
        <v>49</v>
      </c>
      <c r="F148" s="33" t="s">
        <v>103</v>
      </c>
      <c r="G148" s="34">
        <v>224.39999999999995</v>
      </c>
      <c r="H148" s="41">
        <f t="shared" si="37"/>
        <v>246.83999999999997</v>
      </c>
      <c r="I148" s="34">
        <f t="shared" si="31"/>
        <v>263.99999999999994</v>
      </c>
      <c r="J148" s="41">
        <v>290.39999999999998</v>
      </c>
      <c r="K148" s="78"/>
      <c r="L148" s="63">
        <f t="shared" si="24"/>
        <v>0</v>
      </c>
      <c r="M148" s="54">
        <f t="shared" si="38"/>
        <v>131.99999999999997</v>
      </c>
      <c r="N148" s="55">
        <f>M148*0.0026*K148</f>
        <v>0</v>
      </c>
    </row>
    <row r="149" spans="1:14" ht="14.85" customHeight="1" x14ac:dyDescent="0.25">
      <c r="A149" s="31" t="s">
        <v>346</v>
      </c>
      <c r="B149" s="32">
        <v>8</v>
      </c>
      <c r="C149" s="46" t="s">
        <v>162</v>
      </c>
      <c r="D149" s="46" t="s">
        <v>389</v>
      </c>
      <c r="E149" s="33" t="s">
        <v>395</v>
      </c>
      <c r="F149" s="33" t="s">
        <v>399</v>
      </c>
      <c r="G149" s="34">
        <v>193.18181818181816</v>
      </c>
      <c r="H149" s="35">
        <f t="shared" si="37"/>
        <v>212.5</v>
      </c>
      <c r="I149" s="34">
        <f t="shared" si="31"/>
        <v>227.27272727272725</v>
      </c>
      <c r="J149" s="35">
        <v>250</v>
      </c>
      <c r="K149" s="78"/>
      <c r="L149" s="63">
        <f t="shared" si="24"/>
        <v>0</v>
      </c>
      <c r="M149" s="54">
        <f t="shared" si="38"/>
        <v>113.63636363636363</v>
      </c>
      <c r="N149" s="55">
        <f>M149*0.0026*K149</f>
        <v>0</v>
      </c>
    </row>
    <row r="150" spans="1:14" ht="14.85" customHeight="1" x14ac:dyDescent="0.25">
      <c r="A150" s="31" t="s">
        <v>338</v>
      </c>
      <c r="B150" s="32">
        <v>8</v>
      </c>
      <c r="C150" s="46" t="s">
        <v>162</v>
      </c>
      <c r="D150" s="46" t="s">
        <v>390</v>
      </c>
      <c r="E150" s="33" t="s">
        <v>396</v>
      </c>
      <c r="F150" s="33" t="s">
        <v>400</v>
      </c>
      <c r="G150" s="34">
        <v>247.27272727272725</v>
      </c>
      <c r="H150" s="35">
        <f t="shared" si="37"/>
        <v>272</v>
      </c>
      <c r="I150" s="34">
        <f t="shared" si="31"/>
        <v>290.90909090909088</v>
      </c>
      <c r="J150" s="35">
        <v>320</v>
      </c>
      <c r="K150" s="78"/>
      <c r="L150" s="63">
        <f t="shared" si="24"/>
        <v>0</v>
      </c>
      <c r="M150" s="54">
        <f t="shared" si="38"/>
        <v>145.45454545454544</v>
      </c>
      <c r="N150" s="55">
        <f>M150*0.0026*K150</f>
        <v>0</v>
      </c>
    </row>
    <row r="151" spans="1:14" ht="14.85" customHeight="1" x14ac:dyDescent="0.25">
      <c r="A151" s="31" t="s">
        <v>341</v>
      </c>
      <c r="B151" s="32">
        <v>8</v>
      </c>
      <c r="C151" s="48" t="s">
        <v>113</v>
      </c>
      <c r="D151" s="48" t="s">
        <v>387</v>
      </c>
      <c r="E151" s="33" t="s">
        <v>60</v>
      </c>
      <c r="F151" s="33" t="s">
        <v>77</v>
      </c>
      <c r="G151" s="34">
        <v>421.59999999999997</v>
      </c>
      <c r="H151" s="35">
        <f t="shared" si="37"/>
        <v>463.76</v>
      </c>
      <c r="I151" s="34">
        <f t="shared" ref="I151:I152" si="49">J151/1.1</f>
        <v>496</v>
      </c>
      <c r="J151" s="35">
        <v>545.6</v>
      </c>
      <c r="K151" s="78"/>
      <c r="L151" s="63">
        <f t="shared" si="24"/>
        <v>0</v>
      </c>
      <c r="M151" s="54">
        <f t="shared" si="38"/>
        <v>248</v>
      </c>
      <c r="N151" s="55">
        <f>M151*0.0026*K151</f>
        <v>0</v>
      </c>
    </row>
    <row r="152" spans="1:14" ht="14.85" customHeight="1" thickBot="1" x14ac:dyDescent="0.3">
      <c r="A152" s="36" t="s">
        <v>343</v>
      </c>
      <c r="B152" s="37">
        <v>8</v>
      </c>
      <c r="C152" s="52" t="s">
        <v>113</v>
      </c>
      <c r="D152" s="52" t="s">
        <v>388</v>
      </c>
      <c r="E152" s="38" t="s">
        <v>60</v>
      </c>
      <c r="F152" s="38" t="s">
        <v>78</v>
      </c>
      <c r="G152" s="39">
        <v>197.19999999999996</v>
      </c>
      <c r="H152" s="40">
        <f t="shared" si="37"/>
        <v>216.92</v>
      </c>
      <c r="I152" s="39">
        <f t="shared" si="49"/>
        <v>231.99999999999997</v>
      </c>
      <c r="J152" s="40">
        <v>255.2</v>
      </c>
      <c r="K152" s="79"/>
      <c r="L152" s="63">
        <f t="shared" ref="L152" si="50">K152*H152</f>
        <v>0</v>
      </c>
      <c r="M152" s="54">
        <f t="shared" si="38"/>
        <v>115.99999999999999</v>
      </c>
      <c r="N152" s="55">
        <f>M152*0.0026*K152</f>
        <v>0</v>
      </c>
    </row>
    <row r="153" spans="1:14" ht="21.75" customHeight="1" x14ac:dyDescent="0.25">
      <c r="A153" s="88"/>
      <c r="B153" s="89"/>
      <c r="C153" s="42"/>
      <c r="D153" s="42"/>
      <c r="E153" s="42"/>
      <c r="F153" s="42"/>
      <c r="G153" s="43"/>
      <c r="H153" s="90" t="s">
        <v>407</v>
      </c>
      <c r="I153" s="91"/>
      <c r="J153" s="91">
        <f>J154/1.1</f>
        <v>0</v>
      </c>
      <c r="K153" s="92"/>
      <c r="L153" s="53"/>
      <c r="M153" s="54"/>
      <c r="N153" s="64">
        <f>SUM(N9:N152)</f>
        <v>0</v>
      </c>
    </row>
    <row r="154" spans="1:14" ht="21.75" customHeight="1" x14ac:dyDescent="0.25">
      <c r="G154" s="45"/>
      <c r="H154" s="82" t="s">
        <v>408</v>
      </c>
      <c r="I154" s="83"/>
      <c r="J154" s="93">
        <f>SUM(L9:L152)</f>
        <v>0</v>
      </c>
      <c r="K154" s="94"/>
      <c r="L154" s="53"/>
      <c r="M154" s="54"/>
      <c r="N154" s="55"/>
    </row>
    <row r="155" spans="1:14" ht="21.75" customHeight="1" x14ac:dyDescent="0.25">
      <c r="G155" s="45"/>
      <c r="H155" s="84" t="s">
        <v>409</v>
      </c>
      <c r="I155" s="85"/>
      <c r="J155" s="85">
        <f>SUM(K9:K41)+(K42*2)+(K43*2)+SUM(K44:K59)+(K60*2)+(K61*2)+SUM(K62:K135)+(K136*2)+SUM(K137:K152)</f>
        <v>0</v>
      </c>
      <c r="K155" s="95"/>
      <c r="L155" s="53"/>
      <c r="M155" s="54"/>
      <c r="N155" s="55"/>
    </row>
    <row r="156" spans="1:14" ht="21.75" customHeight="1" thickBot="1" x14ac:dyDescent="0.3">
      <c r="G156" s="45"/>
      <c r="H156" s="86" t="s">
        <v>410</v>
      </c>
      <c r="I156" s="87"/>
      <c r="J156" s="80" t="str">
        <f>FIXED(N153,1) &amp;" Kg"</f>
        <v>0,0 Kg</v>
      </c>
      <c r="K156" s="81"/>
    </row>
    <row r="157" spans="1:14" ht="29.25" customHeight="1" x14ac:dyDescent="0.25">
      <c r="H157" s="42"/>
      <c r="I157" s="42"/>
      <c r="J157" s="42"/>
      <c r="K157" s="42"/>
    </row>
  </sheetData>
  <sheetProtection algorithmName="SHA-512" hashValue="PjbNylSgWBc6gWQBhnepEJrBKR/YfKPTuYMNOtoxHd4o1cBBUEkUwMJN7kKr66wE+71TDm1nCWitZvVDRp2Wig==" saltValue="bl+1D9L3QRahDt/35wwq8w==" spinCount="100000" sheet="1" objects="1" scenarios="1" selectLockedCells="1" autoFilter="0"/>
  <autoFilter ref="B8:D156"/>
  <mergeCells count="16">
    <mergeCell ref="D1:I1"/>
    <mergeCell ref="J6:K6"/>
    <mergeCell ref="G2:K2"/>
    <mergeCell ref="G3:K3"/>
    <mergeCell ref="G4:K4"/>
    <mergeCell ref="G5:K5"/>
    <mergeCell ref="F6:I6"/>
    <mergeCell ref="J156:K156"/>
    <mergeCell ref="H154:I154"/>
    <mergeCell ref="H155:I155"/>
    <mergeCell ref="H156:I156"/>
    <mergeCell ref="A153:B153"/>
    <mergeCell ref="H153:I153"/>
    <mergeCell ref="J153:K153"/>
    <mergeCell ref="J154:K154"/>
    <mergeCell ref="J155:K155"/>
  </mergeCells>
  <dataValidations count="2">
    <dataValidation type="list" allowBlank="1" showInputMessage="1" showErrorMessage="1" sqref="J7">
      <formula1>#REF!</formula1>
    </dataValidation>
    <dataValidation type="list" allowBlank="1" showInputMessage="1" showErrorMessage="1" sqref="J6:K6">
      <formula1>$E$3:$E$5</formula1>
    </dataValidation>
  </dataValidations>
  <printOptions horizontalCentered="1"/>
  <pageMargins left="0.11811023622047245" right="0.11811023622047245" top="0.35433070866141736" bottom="0.35433070866141736" header="0" footer="0"/>
  <pageSetup paperSize="9" scale="65" fitToHeight="0" orientation="portrait" r:id="rId1"/>
  <ignoredErrors>
    <ignoredError sqref="H148:H152 H157:H1048576 N148:N151 H8:H56 H62:H65 N84:N102 H75:H83 N104:N132 H103:H105 N136:N138 H136:H138 N140:N143 H140:H143 N145:N146 H145 H127:H132 H107:H125 H85:H10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АрхиКњига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Ranko</dc:creator>
  <cp:lastModifiedBy>Ranko Korlat</cp:lastModifiedBy>
  <cp:lastPrinted>2026-02-23T11:17:42Z</cp:lastPrinted>
  <dcterms:created xsi:type="dcterms:W3CDTF">2022-05-26T06:45:09Z</dcterms:created>
  <dcterms:modified xsi:type="dcterms:W3CDTF">2026-05-27T06:26:57Z</dcterms:modified>
</cp:coreProperties>
</file>